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embeddings/oleObject1.bin" ContentType="application/vnd.openxmlformats-officedocument.oleObject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BSGKG\Downloads\KHSX 2020\"/>
    </mc:Choice>
  </mc:AlternateContent>
  <bookViews>
    <workbookView xWindow="0" yWindow="0" windowWidth="28800" windowHeight="13725" firstSheet="8" activeTab="8"/>
  </bookViews>
  <sheets>
    <sheet name="DMC-T1" sheetId="1" state="hidden" r:id="rId1"/>
    <sheet name="DMC-T2" sheetId="2" state="hidden" r:id="rId2"/>
    <sheet name="DMC-T3" sheetId="9" state="hidden" r:id="rId3"/>
    <sheet name="DMC-T4" sheetId="11" state="hidden" r:id="rId4"/>
    <sheet name="DMC-T5" sheetId="12" state="hidden" r:id="rId5"/>
    <sheet name="DMC-T6" sheetId="13" state="hidden" r:id="rId6"/>
    <sheet name="DMC-T05" sheetId="14" state="hidden" r:id="rId7"/>
    <sheet name="DMP-T05" sheetId="20" state="hidden" r:id="rId8"/>
    <sheet name="Sheet1" sheetId="21" r:id="rId9"/>
    <sheet name="SAN LUONG" sheetId="19" state="hidden" r:id="rId10"/>
    <sheet name="XUAT BC" sheetId="3" state="hidden" r:id="rId11"/>
    <sheet name="NGUỒN" sheetId="8" state="hidden" r:id="rId12"/>
    <sheet name="CĐG-NGUON" sheetId="15" state="hidden" r:id="rId13"/>
    <sheet name="đlbt-nguon" sheetId="16" state="hidden" r:id="rId14"/>
    <sheet name="TỔNG HỌP" sheetId="10" state="hidden" r:id="rId15"/>
  </sheets>
  <definedNames>
    <definedName name="_xlnm._FilterDatabase" localSheetId="6" hidden="1">'DMC-T05'!$A$9:$B$246</definedName>
    <definedName name="_xlnm._FilterDatabase" localSheetId="10" hidden="1">'XUAT BC'!$A$6:$G$213</definedName>
  </definedNames>
  <calcPr calcId="152511"/>
</workbook>
</file>

<file path=xl/calcChain.xml><?xml version="1.0" encoding="utf-8"?>
<calcChain xmlns="http://schemas.openxmlformats.org/spreadsheetml/2006/main">
  <c r="F61" i="21" l="1"/>
  <c r="F23" i="21"/>
  <c r="D7" i="21" l="1"/>
  <c r="D8" i="21"/>
  <c r="J60" i="21"/>
  <c r="I60" i="21"/>
  <c r="AD60" i="21"/>
  <c r="AC60" i="21"/>
  <c r="AB60" i="21"/>
  <c r="AA60" i="21"/>
  <c r="Z60" i="21"/>
  <c r="Y60" i="21"/>
  <c r="X60" i="21"/>
  <c r="W60" i="21"/>
  <c r="V60" i="21"/>
  <c r="U60" i="21"/>
  <c r="T60" i="21"/>
  <c r="S60" i="21"/>
  <c r="R60" i="21"/>
  <c r="Q60" i="21"/>
  <c r="P60" i="21"/>
  <c r="O60" i="21"/>
  <c r="N60" i="21"/>
  <c r="M60" i="21"/>
  <c r="L60" i="21"/>
  <c r="K60" i="21"/>
  <c r="H60" i="21"/>
  <c r="G60" i="21"/>
  <c r="E65" i="21"/>
  <c r="E60" i="21"/>
  <c r="D9" i="21"/>
  <c r="G9" i="21"/>
  <c r="AD84" i="21"/>
  <c r="AD83" i="21"/>
  <c r="AD82" i="21"/>
  <c r="AD81" i="21"/>
  <c r="AD80" i="21"/>
  <c r="AB84" i="21"/>
  <c r="AB83" i="21"/>
  <c r="AB82" i="21"/>
  <c r="AB81" i="21"/>
  <c r="AB80" i="21"/>
  <c r="Z84" i="21"/>
  <c r="Z83" i="21"/>
  <c r="Z82" i="21"/>
  <c r="Z81" i="21"/>
  <c r="Z80" i="21"/>
  <c r="X84" i="21"/>
  <c r="X83" i="21"/>
  <c r="X82" i="21"/>
  <c r="X81" i="21"/>
  <c r="X80" i="21"/>
  <c r="V84" i="21"/>
  <c r="V83" i="21"/>
  <c r="V82" i="21"/>
  <c r="V81" i="21"/>
  <c r="V80" i="21"/>
  <c r="T84" i="21"/>
  <c r="T83" i="21"/>
  <c r="T82" i="21"/>
  <c r="T81" i="21"/>
  <c r="T80" i="21"/>
  <c r="R84" i="21"/>
  <c r="R83" i="21"/>
  <c r="R82" i="21"/>
  <c r="R81" i="21"/>
  <c r="R80" i="21"/>
  <c r="P84" i="21"/>
  <c r="P83" i="21"/>
  <c r="P82" i="21"/>
  <c r="P81" i="21"/>
  <c r="P80" i="21"/>
  <c r="N84" i="21"/>
  <c r="N83" i="21"/>
  <c r="N82" i="21"/>
  <c r="N81" i="21"/>
  <c r="N80" i="21"/>
  <c r="L84" i="21"/>
  <c r="L83" i="21"/>
  <c r="L82" i="21"/>
  <c r="L81" i="21"/>
  <c r="L80" i="21"/>
  <c r="J81" i="21"/>
  <c r="J82" i="21"/>
  <c r="J83" i="21"/>
  <c r="J84" i="21"/>
  <c r="J80" i="21"/>
  <c r="I64" i="21"/>
  <c r="E22" i="21"/>
  <c r="AC19" i="21"/>
  <c r="AA19" i="21"/>
  <c r="Y19" i="21"/>
  <c r="W19" i="21"/>
  <c r="U19" i="21"/>
  <c r="S19" i="21"/>
  <c r="Q19" i="21"/>
  <c r="O19" i="21"/>
  <c r="M19" i="21"/>
  <c r="K19" i="21"/>
  <c r="I19" i="21"/>
  <c r="AC16" i="21"/>
  <c r="AA16" i="21"/>
  <c r="Y16" i="21"/>
  <c r="W16" i="21"/>
  <c r="U16" i="21"/>
  <c r="S16" i="21"/>
  <c r="Q16" i="21"/>
  <c r="O16" i="21"/>
  <c r="M16" i="21"/>
  <c r="K16" i="21"/>
  <c r="I16" i="21"/>
  <c r="AC13" i="21"/>
  <c r="AA13" i="21"/>
  <c r="Y13" i="21"/>
  <c r="W13" i="21"/>
  <c r="U13" i="21"/>
  <c r="S13" i="21"/>
  <c r="Q13" i="21"/>
  <c r="O13" i="21"/>
  <c r="M13" i="21"/>
  <c r="K13" i="21"/>
  <c r="I13" i="21"/>
  <c r="G13" i="21"/>
  <c r="G19" i="21"/>
  <c r="G16" i="21"/>
  <c r="G64" i="21"/>
  <c r="H81" i="21"/>
  <c r="H82" i="21"/>
  <c r="H83" i="21"/>
  <c r="H84" i="21"/>
  <c r="H80" i="21"/>
  <c r="G82" i="21"/>
  <c r="G81" i="21"/>
  <c r="G80" i="21"/>
  <c r="AD56" i="21"/>
  <c r="AB56" i="21"/>
  <c r="Z56" i="21"/>
  <c r="X56" i="21"/>
  <c r="V56" i="21"/>
  <c r="T56" i="21"/>
  <c r="R56" i="21"/>
  <c r="P56" i="21"/>
  <c r="N56" i="21"/>
  <c r="L56" i="21"/>
  <c r="J56" i="21"/>
  <c r="H56" i="21"/>
  <c r="AD50" i="21"/>
  <c r="AB50" i="21"/>
  <c r="Z50" i="21"/>
  <c r="X50" i="21"/>
  <c r="V50" i="21"/>
  <c r="T50" i="21"/>
  <c r="R50" i="21"/>
  <c r="P50" i="21"/>
  <c r="N50" i="21"/>
  <c r="L50" i="21"/>
  <c r="J50" i="21"/>
  <c r="H50" i="21"/>
  <c r="E51" i="21"/>
  <c r="H22" i="21"/>
  <c r="AD53" i="21"/>
  <c r="AB53" i="21"/>
  <c r="Z53" i="21"/>
  <c r="X53" i="21"/>
  <c r="V53" i="21"/>
  <c r="T53" i="21"/>
  <c r="R53" i="21"/>
  <c r="P53" i="21"/>
  <c r="N53" i="21"/>
  <c r="L53" i="21"/>
  <c r="J53" i="21"/>
  <c r="H53" i="21"/>
  <c r="L35" i="21"/>
  <c r="J35" i="21"/>
  <c r="AB30" i="21"/>
  <c r="Z30" i="21"/>
  <c r="X30" i="21"/>
  <c r="V30" i="21"/>
  <c r="T30" i="21"/>
  <c r="R30" i="21"/>
  <c r="P30" i="21"/>
  <c r="N30" i="21"/>
  <c r="L30" i="21"/>
  <c r="J30" i="21"/>
  <c r="H30" i="21"/>
  <c r="AD30" i="21"/>
  <c r="E33" i="21"/>
  <c r="AD33" i="21"/>
  <c r="AB33" i="21"/>
  <c r="Z33" i="21"/>
  <c r="X33" i="21"/>
  <c r="V33" i="21"/>
  <c r="T33" i="21"/>
  <c r="R33" i="21"/>
  <c r="P33" i="21"/>
  <c r="N33" i="21"/>
  <c r="L33" i="21"/>
  <c r="J33" i="21"/>
  <c r="H33" i="21"/>
  <c r="AD27" i="21"/>
  <c r="AB27" i="21"/>
  <c r="Z27" i="21"/>
  <c r="X27" i="21"/>
  <c r="V27" i="21"/>
  <c r="T27" i="21"/>
  <c r="R27" i="21"/>
  <c r="P27" i="21"/>
  <c r="N27" i="21"/>
  <c r="L27" i="21"/>
  <c r="J27" i="21"/>
  <c r="H27" i="21"/>
  <c r="AD24" i="21"/>
  <c r="AB24" i="21"/>
  <c r="Z24" i="21"/>
  <c r="X24" i="21"/>
  <c r="V24" i="21"/>
  <c r="T24" i="21"/>
  <c r="R24" i="21"/>
  <c r="P24" i="21"/>
  <c r="N24" i="21"/>
  <c r="L24" i="21"/>
  <c r="J24" i="21"/>
  <c r="H24" i="21"/>
  <c r="E30" i="21" l="1"/>
  <c r="E24" i="21"/>
  <c r="E27" i="21"/>
  <c r="G79" i="21" l="1"/>
  <c r="H66" i="21" l="1"/>
  <c r="E84" i="21" l="1"/>
  <c r="E83" i="21"/>
  <c r="E82" i="21"/>
  <c r="E81" i="21"/>
  <c r="E80" i="21"/>
  <c r="E78" i="21"/>
  <c r="E79" i="21" l="1"/>
  <c r="H79" i="21"/>
  <c r="I79" i="21"/>
  <c r="J79" i="21"/>
  <c r="K79" i="21"/>
  <c r="L79" i="21"/>
  <c r="M79" i="21"/>
  <c r="N79" i="21"/>
  <c r="O79" i="21"/>
  <c r="P79" i="21"/>
  <c r="Q79" i="21"/>
  <c r="R79" i="21"/>
  <c r="S79" i="21"/>
  <c r="T79" i="21"/>
  <c r="U79" i="21"/>
  <c r="V79" i="21"/>
  <c r="W79" i="21"/>
  <c r="X79" i="21"/>
  <c r="Y79" i="21"/>
  <c r="Z79" i="21"/>
  <c r="AA79" i="21"/>
  <c r="AB79" i="21"/>
  <c r="AC79" i="21"/>
  <c r="AD79" i="21"/>
  <c r="K64" i="21"/>
  <c r="M64" i="21"/>
  <c r="O64" i="21"/>
  <c r="Q64" i="21"/>
  <c r="S64" i="21"/>
  <c r="U64" i="21"/>
  <c r="W64" i="21"/>
  <c r="Y64" i="21"/>
  <c r="AA64" i="21"/>
  <c r="AC64" i="21"/>
  <c r="AD68" i="21"/>
  <c r="D69" i="21"/>
  <c r="AB69" i="21"/>
  <c r="Z69" i="21"/>
  <c r="X69" i="21"/>
  <c r="V69" i="21"/>
  <c r="T69" i="21"/>
  <c r="R69" i="21"/>
  <c r="P69" i="21"/>
  <c r="N69" i="21"/>
  <c r="L69" i="21"/>
  <c r="J69" i="21"/>
  <c r="H69" i="21"/>
  <c r="H77" i="21"/>
  <c r="J77" i="21"/>
  <c r="L77" i="21"/>
  <c r="N77" i="21"/>
  <c r="P77" i="21"/>
  <c r="R77" i="21"/>
  <c r="T77" i="21"/>
  <c r="V77" i="21"/>
  <c r="X77" i="21"/>
  <c r="Z77" i="21"/>
  <c r="AB77" i="21"/>
  <c r="X62" i="21"/>
  <c r="V62" i="21"/>
  <c r="T62" i="21"/>
  <c r="R62" i="21"/>
  <c r="P62" i="21"/>
  <c r="N62" i="21"/>
  <c r="L62" i="21"/>
  <c r="J62" i="21"/>
  <c r="H62" i="21"/>
  <c r="D62" i="21"/>
  <c r="E50" i="21"/>
  <c r="D42" i="21"/>
  <c r="D39" i="21"/>
  <c r="D36" i="21"/>
  <c r="D33" i="21"/>
  <c r="D24" i="21"/>
  <c r="G22" i="21"/>
  <c r="AB68" i="21"/>
  <c r="Z68" i="21"/>
  <c r="X68" i="21"/>
  <c r="V68" i="21"/>
  <c r="T68" i="21"/>
  <c r="R68" i="21"/>
  <c r="P68" i="21"/>
  <c r="N68" i="21"/>
  <c r="L68" i="21"/>
  <c r="J68" i="21"/>
  <c r="H68" i="21"/>
  <c r="AD75" i="21"/>
  <c r="AB75" i="21"/>
  <c r="Z75" i="21"/>
  <c r="X75" i="21"/>
  <c r="V75" i="21"/>
  <c r="T75" i="21"/>
  <c r="R75" i="21"/>
  <c r="P75" i="21"/>
  <c r="N75" i="21"/>
  <c r="L75" i="21"/>
  <c r="J75" i="21"/>
  <c r="H75" i="21"/>
  <c r="D75" i="21"/>
  <c r="D72" i="21"/>
  <c r="AB72" i="21"/>
  <c r="Z72" i="21"/>
  <c r="X72" i="21"/>
  <c r="V72" i="21"/>
  <c r="T72" i="21"/>
  <c r="R72" i="21"/>
  <c r="P72" i="21"/>
  <c r="N72" i="21"/>
  <c r="L72" i="21"/>
  <c r="J72" i="21"/>
  <c r="H72" i="21"/>
  <c r="D66" i="21"/>
  <c r="AB66" i="21"/>
  <c r="Z66" i="21"/>
  <c r="X66" i="21"/>
  <c r="V66" i="21"/>
  <c r="T66" i="21"/>
  <c r="R66" i="21"/>
  <c r="P66" i="21"/>
  <c r="N66" i="21"/>
  <c r="L66" i="21"/>
  <c r="J66" i="21"/>
  <c r="E57" i="21"/>
  <c r="E54" i="21"/>
  <c r="AD45" i="21"/>
  <c r="AB45" i="21"/>
  <c r="Z45" i="21"/>
  <c r="X45" i="21"/>
  <c r="V45" i="21"/>
  <c r="T45" i="21"/>
  <c r="R45" i="21"/>
  <c r="P45" i="21"/>
  <c r="N45" i="21"/>
  <c r="L45" i="21"/>
  <c r="J45" i="21"/>
  <c r="D45" i="21"/>
  <c r="H45" i="21"/>
  <c r="D30" i="21"/>
  <c r="D27" i="21"/>
  <c r="D13" i="21"/>
  <c r="D12" i="21"/>
  <c r="E77" i="21" l="1"/>
  <c r="I8" i="21"/>
  <c r="Y8" i="21"/>
  <c r="W8" i="21"/>
  <c r="O8" i="21"/>
  <c r="Q8" i="21"/>
  <c r="S8" i="21"/>
  <c r="G8" i="21"/>
  <c r="K8" i="21"/>
  <c r="AA8" i="21"/>
  <c r="M8" i="21"/>
  <c r="E72" i="21"/>
  <c r="U8" i="21"/>
  <c r="E66" i="21"/>
  <c r="E69" i="21"/>
  <c r="E68" i="21"/>
  <c r="AC8" i="21"/>
  <c r="E75" i="21"/>
  <c r="E45" i="21"/>
  <c r="D19" i="21"/>
  <c r="D16" i="21"/>
  <c r="I22" i="21"/>
  <c r="K22" i="21"/>
  <c r="M22" i="21"/>
  <c r="O22" i="21"/>
  <c r="Q22" i="21"/>
  <c r="S22" i="21"/>
  <c r="U22" i="21"/>
  <c r="W22" i="21"/>
  <c r="Y22" i="21"/>
  <c r="AA22" i="21"/>
  <c r="AC22" i="21"/>
  <c r="H74" i="21"/>
  <c r="AD58" i="21"/>
  <c r="AB58" i="21"/>
  <c r="Z58" i="21"/>
  <c r="X58" i="21"/>
  <c r="V58" i="21"/>
  <c r="T58" i="21"/>
  <c r="R58" i="21"/>
  <c r="P58" i="21"/>
  <c r="N58" i="21"/>
  <c r="L58" i="21"/>
  <c r="J58" i="21"/>
  <c r="H58" i="21"/>
  <c r="E56" i="21"/>
  <c r="E53" i="21"/>
  <c r="AD55" i="21"/>
  <c r="AB55" i="21"/>
  <c r="Z55" i="21"/>
  <c r="X55" i="21"/>
  <c r="V55" i="21"/>
  <c r="T55" i="21"/>
  <c r="R55" i="21"/>
  <c r="P55" i="21"/>
  <c r="N55" i="21"/>
  <c r="L55" i="21"/>
  <c r="J55" i="21"/>
  <c r="H55" i="21"/>
  <c r="D52" i="21"/>
  <c r="AD52" i="21"/>
  <c r="AB52" i="21"/>
  <c r="Z52" i="21"/>
  <c r="X52" i="21"/>
  <c r="V52" i="21"/>
  <c r="T52" i="21"/>
  <c r="R52" i="21"/>
  <c r="P52" i="21"/>
  <c r="N52" i="21"/>
  <c r="L52" i="21"/>
  <c r="J52" i="21"/>
  <c r="H52" i="21"/>
  <c r="E19" i="21"/>
  <c r="E13" i="21"/>
  <c r="E16" i="21"/>
  <c r="I11" i="21"/>
  <c r="K11" i="21"/>
  <c r="M11" i="21"/>
  <c r="O11" i="21"/>
  <c r="Q11" i="21"/>
  <c r="S11" i="21"/>
  <c r="U11" i="21"/>
  <c r="W11" i="21"/>
  <c r="Y11" i="21"/>
  <c r="AA11" i="21"/>
  <c r="AC11" i="21"/>
  <c r="G11" i="21"/>
  <c r="H76" i="21" l="1"/>
  <c r="D55" i="21"/>
  <c r="D58" i="21"/>
  <c r="D65" i="21"/>
  <c r="D68" i="21"/>
  <c r="D71" i="21"/>
  <c r="D74" i="21"/>
  <c r="D61" i="21"/>
  <c r="AD65" i="21"/>
  <c r="AD70" i="21"/>
  <c r="AD71" i="21"/>
  <c r="AD73" i="21" s="1"/>
  <c r="AD74" i="21"/>
  <c r="AD76" i="21" s="1"/>
  <c r="AD61" i="21"/>
  <c r="AB65" i="21"/>
  <c r="AB70" i="21"/>
  <c r="AB71" i="21"/>
  <c r="AB73" i="21" s="1"/>
  <c r="AB74" i="21"/>
  <c r="AB76" i="21" s="1"/>
  <c r="AB61" i="21"/>
  <c r="Z65" i="21"/>
  <c r="Z70" i="21"/>
  <c r="Z71" i="21"/>
  <c r="Z73" i="21" s="1"/>
  <c r="Z74" i="21"/>
  <c r="Z76" i="21" s="1"/>
  <c r="Z61" i="21"/>
  <c r="X65" i="21"/>
  <c r="X70" i="21"/>
  <c r="X71" i="21"/>
  <c r="X73" i="21" s="1"/>
  <c r="X74" i="21"/>
  <c r="X76" i="21" s="1"/>
  <c r="X61" i="21"/>
  <c r="V65" i="21"/>
  <c r="V70" i="21"/>
  <c r="V71" i="21"/>
  <c r="V73" i="21" s="1"/>
  <c r="V74" i="21"/>
  <c r="V76" i="21" s="1"/>
  <c r="V61" i="21"/>
  <c r="T65" i="21"/>
  <c r="T70" i="21"/>
  <c r="T71" i="21"/>
  <c r="T73" i="21" s="1"/>
  <c r="T74" i="21"/>
  <c r="T76" i="21" s="1"/>
  <c r="T61" i="21"/>
  <c r="R65" i="21"/>
  <c r="R70" i="21"/>
  <c r="R71" i="21"/>
  <c r="R73" i="21" s="1"/>
  <c r="R74" i="21"/>
  <c r="R76" i="21" s="1"/>
  <c r="R61" i="21"/>
  <c r="P65" i="21"/>
  <c r="P70" i="21"/>
  <c r="P71" i="21"/>
  <c r="P73" i="21" s="1"/>
  <c r="P74" i="21"/>
  <c r="P76" i="21" s="1"/>
  <c r="P61" i="21"/>
  <c r="N65" i="21"/>
  <c r="N70" i="21"/>
  <c r="N71" i="21"/>
  <c r="N73" i="21" s="1"/>
  <c r="N74" i="21"/>
  <c r="N76" i="21" s="1"/>
  <c r="N61" i="21"/>
  <c r="L65" i="21"/>
  <c r="L70" i="21"/>
  <c r="L71" i="21"/>
  <c r="L73" i="21" s="1"/>
  <c r="L74" i="21"/>
  <c r="L76" i="21" s="1"/>
  <c r="L61" i="21"/>
  <c r="J65" i="21"/>
  <c r="J70" i="21"/>
  <c r="J71" i="21"/>
  <c r="J73" i="21" s="1"/>
  <c r="J74" i="21"/>
  <c r="J76" i="21" s="1"/>
  <c r="J61" i="21"/>
  <c r="H65" i="21"/>
  <c r="H70" i="21"/>
  <c r="H71" i="21"/>
  <c r="H73" i="21" s="1"/>
  <c r="H61" i="21"/>
  <c r="D26" i="21"/>
  <c r="D29" i="21"/>
  <c r="D32" i="21"/>
  <c r="D35" i="21"/>
  <c r="D38" i="21"/>
  <c r="D41" i="21"/>
  <c r="D44" i="21"/>
  <c r="D23" i="21"/>
  <c r="AD26" i="21"/>
  <c r="AD29" i="21"/>
  <c r="AD31" i="21" s="1"/>
  <c r="AD32" i="21"/>
  <c r="AD34" i="21" s="1"/>
  <c r="AD35" i="21"/>
  <c r="AD37" i="21" s="1"/>
  <c r="AD38" i="21"/>
  <c r="AD40" i="21" s="1"/>
  <c r="AD41" i="21"/>
  <c r="AD43" i="21" s="1"/>
  <c r="AD44" i="21"/>
  <c r="AD46" i="21" s="1"/>
  <c r="AD23" i="21"/>
  <c r="AB26" i="21"/>
  <c r="AB29" i="21"/>
  <c r="AB31" i="21" s="1"/>
  <c r="AB32" i="21"/>
  <c r="AB34" i="21" s="1"/>
  <c r="AB35" i="21"/>
  <c r="AB37" i="21" s="1"/>
  <c r="AB38" i="21"/>
  <c r="AB40" i="21" s="1"/>
  <c r="AB41" i="21"/>
  <c r="AB43" i="21" s="1"/>
  <c r="AB44" i="21"/>
  <c r="AB46" i="21" s="1"/>
  <c r="AB23" i="21"/>
  <c r="Z26" i="21"/>
  <c r="Z29" i="21"/>
  <c r="Z31" i="21" s="1"/>
  <c r="Z32" i="21"/>
  <c r="Z34" i="21" s="1"/>
  <c r="Z35" i="21"/>
  <c r="Z37" i="21" s="1"/>
  <c r="Z38" i="21"/>
  <c r="Z40" i="21" s="1"/>
  <c r="Z41" i="21"/>
  <c r="Z43" i="21" s="1"/>
  <c r="Z44" i="21"/>
  <c r="Z46" i="21" s="1"/>
  <c r="Z23" i="21"/>
  <c r="X26" i="21"/>
  <c r="X29" i="21"/>
  <c r="X31" i="21" s="1"/>
  <c r="X32" i="21"/>
  <c r="X34" i="21" s="1"/>
  <c r="X35" i="21"/>
  <c r="X37" i="21" s="1"/>
  <c r="X38" i="21"/>
  <c r="X40" i="21" s="1"/>
  <c r="X41" i="21"/>
  <c r="X43" i="21" s="1"/>
  <c r="X44" i="21"/>
  <c r="X46" i="21" s="1"/>
  <c r="X23" i="21"/>
  <c r="V26" i="21"/>
  <c r="V29" i="21"/>
  <c r="V31" i="21" s="1"/>
  <c r="V32" i="21"/>
  <c r="V34" i="21" s="1"/>
  <c r="V35" i="21"/>
  <c r="V37" i="21" s="1"/>
  <c r="V38" i="21"/>
  <c r="V40" i="21" s="1"/>
  <c r="V41" i="21"/>
  <c r="V43" i="21" s="1"/>
  <c r="V44" i="21"/>
  <c r="V46" i="21" s="1"/>
  <c r="V23" i="21"/>
  <c r="T26" i="21"/>
  <c r="T29" i="21"/>
  <c r="T31" i="21" s="1"/>
  <c r="T32" i="21"/>
  <c r="T34" i="21" s="1"/>
  <c r="T35" i="21"/>
  <c r="T37" i="21" s="1"/>
  <c r="T38" i="21"/>
  <c r="T40" i="21" s="1"/>
  <c r="T41" i="21"/>
  <c r="T43" i="21" s="1"/>
  <c r="T44" i="21"/>
  <c r="T46" i="21" s="1"/>
  <c r="T23" i="21"/>
  <c r="R26" i="21"/>
  <c r="R29" i="21"/>
  <c r="R31" i="21" s="1"/>
  <c r="R32" i="21"/>
  <c r="R34" i="21" s="1"/>
  <c r="R35" i="21"/>
  <c r="R37" i="21" s="1"/>
  <c r="R38" i="21"/>
  <c r="R40" i="21" s="1"/>
  <c r="R41" i="21"/>
  <c r="R43" i="21" s="1"/>
  <c r="R44" i="21"/>
  <c r="R46" i="21" s="1"/>
  <c r="R23" i="21"/>
  <c r="P26" i="21"/>
  <c r="P29" i="21"/>
  <c r="P31" i="21" s="1"/>
  <c r="P32" i="21"/>
  <c r="P34" i="21" s="1"/>
  <c r="P35" i="21"/>
  <c r="P37" i="21" s="1"/>
  <c r="P38" i="21"/>
  <c r="P40" i="21" s="1"/>
  <c r="P41" i="21"/>
  <c r="P43" i="21" s="1"/>
  <c r="P44" i="21"/>
  <c r="P46" i="21" s="1"/>
  <c r="P23" i="21"/>
  <c r="N26" i="21"/>
  <c r="N29" i="21"/>
  <c r="N31" i="21" s="1"/>
  <c r="N32" i="21"/>
  <c r="N34" i="21" s="1"/>
  <c r="N35" i="21"/>
  <c r="N37" i="21" s="1"/>
  <c r="N38" i="21"/>
  <c r="N40" i="21" s="1"/>
  <c r="N41" i="21"/>
  <c r="N43" i="21" s="1"/>
  <c r="N44" i="21"/>
  <c r="N46" i="21" s="1"/>
  <c r="N23" i="21"/>
  <c r="L26" i="21"/>
  <c r="L29" i="21"/>
  <c r="L31" i="21" s="1"/>
  <c r="L32" i="21"/>
  <c r="L34" i="21" s="1"/>
  <c r="L37" i="21"/>
  <c r="L38" i="21"/>
  <c r="L40" i="21" s="1"/>
  <c r="L41" i="21"/>
  <c r="L43" i="21" s="1"/>
  <c r="L44" i="21"/>
  <c r="L46" i="21" s="1"/>
  <c r="L23" i="21"/>
  <c r="J26" i="21"/>
  <c r="J29" i="21"/>
  <c r="J31" i="21" s="1"/>
  <c r="J32" i="21"/>
  <c r="J34" i="21" s="1"/>
  <c r="J37" i="21"/>
  <c r="J38" i="21"/>
  <c r="J40" i="21" s="1"/>
  <c r="J41" i="21"/>
  <c r="J43" i="21" s="1"/>
  <c r="J44" i="21"/>
  <c r="J46" i="21" s="1"/>
  <c r="J23" i="21"/>
  <c r="H26" i="21"/>
  <c r="H28" i="21" s="1"/>
  <c r="H29" i="21"/>
  <c r="H32" i="21"/>
  <c r="H34" i="21" s="1"/>
  <c r="H35" i="21"/>
  <c r="H37" i="21" s="1"/>
  <c r="H38" i="21"/>
  <c r="H40" i="21" s="1"/>
  <c r="H41" i="21"/>
  <c r="H43" i="21" s="1"/>
  <c r="H44" i="21"/>
  <c r="H23" i="21"/>
  <c r="H25" i="21" s="1"/>
  <c r="D15" i="21"/>
  <c r="D18" i="21"/>
  <c r="AD15" i="21"/>
  <c r="AD18" i="21"/>
  <c r="AD20" i="21" s="1"/>
  <c r="AD12" i="21"/>
  <c r="AB15" i="21"/>
  <c r="AB17" i="21" s="1"/>
  <c r="AB18" i="21"/>
  <c r="AB20" i="21" s="1"/>
  <c r="AB12" i="21"/>
  <c r="Z15" i="21"/>
  <c r="Z17" i="21" s="1"/>
  <c r="Z18" i="21"/>
  <c r="Z20" i="21" s="1"/>
  <c r="Z12" i="21"/>
  <c r="X15" i="21"/>
  <c r="X17" i="21" s="1"/>
  <c r="X18" i="21"/>
  <c r="X20" i="21" s="1"/>
  <c r="X12" i="21"/>
  <c r="V15" i="21"/>
  <c r="V17" i="21" s="1"/>
  <c r="V18" i="21"/>
  <c r="V20" i="21" s="1"/>
  <c r="V12" i="21"/>
  <c r="T15" i="21"/>
  <c r="T17" i="21" s="1"/>
  <c r="T18" i="21"/>
  <c r="T20" i="21" s="1"/>
  <c r="T12" i="21"/>
  <c r="R15" i="21"/>
  <c r="R17" i="21" s="1"/>
  <c r="R18" i="21"/>
  <c r="R20" i="21" s="1"/>
  <c r="R12" i="21"/>
  <c r="P15" i="21"/>
  <c r="P17" i="21" s="1"/>
  <c r="P18" i="21"/>
  <c r="P20" i="21" s="1"/>
  <c r="P12" i="21"/>
  <c r="N15" i="21"/>
  <c r="N17" i="21" s="1"/>
  <c r="N18" i="21"/>
  <c r="N20" i="21" s="1"/>
  <c r="N12" i="21"/>
  <c r="L15" i="21"/>
  <c r="L17" i="21" s="1"/>
  <c r="L18" i="21"/>
  <c r="L20" i="21" s="1"/>
  <c r="L12" i="21"/>
  <c r="J15" i="21"/>
  <c r="J17" i="21" s="1"/>
  <c r="J18" i="21"/>
  <c r="J20" i="21" s="1"/>
  <c r="J12" i="21"/>
  <c r="H15" i="21"/>
  <c r="H17" i="21" s="1"/>
  <c r="H18" i="21"/>
  <c r="H20" i="21" s="1"/>
  <c r="H12" i="21"/>
  <c r="D22" i="21" l="1"/>
  <c r="D11" i="21"/>
  <c r="N67" i="21"/>
  <c r="N64" i="21"/>
  <c r="AD67" i="21"/>
  <c r="AD64" i="21"/>
  <c r="H67" i="21"/>
  <c r="H64" i="21"/>
  <c r="X67" i="21"/>
  <c r="X64" i="21"/>
  <c r="L67" i="21"/>
  <c r="L64" i="21"/>
  <c r="AB67" i="21"/>
  <c r="AB64" i="21"/>
  <c r="V67" i="21"/>
  <c r="V64" i="21"/>
  <c r="D60" i="21"/>
  <c r="P67" i="21"/>
  <c r="P64" i="21"/>
  <c r="D64" i="21"/>
  <c r="J67" i="21"/>
  <c r="J64" i="21"/>
  <c r="Z67" i="21"/>
  <c r="Z64" i="21"/>
  <c r="R67" i="21"/>
  <c r="R64" i="21"/>
  <c r="T67" i="21"/>
  <c r="T64" i="21"/>
  <c r="E26" i="21"/>
  <c r="D28" i="21" s="1"/>
  <c r="J25" i="21"/>
  <c r="J22" i="21"/>
  <c r="Z25" i="21"/>
  <c r="Z22" i="21"/>
  <c r="L63" i="21"/>
  <c r="Z63" i="21"/>
  <c r="L25" i="21"/>
  <c r="L22" i="21"/>
  <c r="AB25" i="21"/>
  <c r="AB22" i="21"/>
  <c r="J63" i="21"/>
  <c r="R63" i="21"/>
  <c r="X63" i="21"/>
  <c r="N25" i="21"/>
  <c r="N22" i="21"/>
  <c r="AD25" i="21"/>
  <c r="AD22" i="21"/>
  <c r="AD63" i="21"/>
  <c r="T63" i="21"/>
  <c r="P25" i="21"/>
  <c r="P22" i="21"/>
  <c r="P63" i="21"/>
  <c r="R25" i="21"/>
  <c r="R22" i="21"/>
  <c r="H63" i="21"/>
  <c r="V63" i="21"/>
  <c r="X25" i="21"/>
  <c r="X22" i="21"/>
  <c r="T25" i="21"/>
  <c r="T22" i="21"/>
  <c r="N63" i="21"/>
  <c r="AB63" i="21"/>
  <c r="V25" i="21"/>
  <c r="V22" i="21"/>
  <c r="P28" i="21"/>
  <c r="X28" i="21"/>
  <c r="J28" i="21"/>
  <c r="R28" i="21"/>
  <c r="Z28" i="21"/>
  <c r="L28" i="21"/>
  <c r="T28" i="21"/>
  <c r="AB28" i="21"/>
  <c r="H31" i="21"/>
  <c r="N28" i="21"/>
  <c r="V28" i="21"/>
  <c r="AD28" i="21"/>
  <c r="E18" i="21"/>
  <c r="D20" i="21" s="1"/>
  <c r="E15" i="21"/>
  <c r="D17" i="21" s="1"/>
  <c r="AD17" i="21"/>
  <c r="J14" i="21"/>
  <c r="J11" i="21"/>
  <c r="P14" i="21"/>
  <c r="P11" i="21"/>
  <c r="N14" i="21"/>
  <c r="N11" i="21"/>
  <c r="V14" i="21"/>
  <c r="V11" i="21"/>
  <c r="AD14" i="21"/>
  <c r="AD11" i="21"/>
  <c r="R14" i="21"/>
  <c r="R11" i="21"/>
  <c r="Z14" i="21"/>
  <c r="Z11" i="21"/>
  <c r="H14" i="21"/>
  <c r="H11" i="21"/>
  <c r="X14" i="21"/>
  <c r="X11" i="21"/>
  <c r="L11" i="21"/>
  <c r="L14" i="21"/>
  <c r="T11" i="21"/>
  <c r="T14" i="21"/>
  <c r="AB11" i="21"/>
  <c r="AB14" i="21"/>
  <c r="E35" i="21"/>
  <c r="E41" i="21"/>
  <c r="E44" i="21"/>
  <c r="D46" i="21" s="1"/>
  <c r="E12" i="21"/>
  <c r="E32" i="21"/>
  <c r="E29" i="21"/>
  <c r="D31" i="21" s="1"/>
  <c r="E74" i="21"/>
  <c r="D76" i="21" s="1"/>
  <c r="E38" i="21"/>
  <c r="E23" i="21"/>
  <c r="E71" i="21"/>
  <c r="D73" i="21" s="1"/>
  <c r="E61" i="21"/>
  <c r="D14" i="21" l="1"/>
  <c r="E11" i="21"/>
  <c r="F12" i="21" s="1"/>
  <c r="G7" i="21"/>
  <c r="D67" i="21"/>
  <c r="E64" i="21"/>
  <c r="D70" i="21"/>
  <c r="D63" i="21"/>
  <c r="AC7" i="21"/>
  <c r="AC9" i="21" s="1"/>
  <c r="W7" i="21"/>
  <c r="W9" i="21" s="1"/>
  <c r="Q7" i="21"/>
  <c r="Q9" i="21" s="1"/>
  <c r="Y7" i="21"/>
  <c r="Y9" i="21" s="1"/>
  <c r="O7" i="21"/>
  <c r="O9" i="21" s="1"/>
  <c r="S7" i="21"/>
  <c r="S9" i="21" s="1"/>
  <c r="U7" i="21"/>
  <c r="U9" i="21" s="1"/>
  <c r="AA7" i="21"/>
  <c r="AA9" i="21" s="1"/>
  <c r="K7" i="21"/>
  <c r="K9" i="21" s="1"/>
  <c r="I7" i="21"/>
  <c r="I9" i="21" s="1"/>
  <c r="M7" i="21"/>
  <c r="M9" i="21" s="1"/>
  <c r="G129" i="14" l="1"/>
  <c r="G130" i="14"/>
  <c r="G131" i="14"/>
  <c r="G132" i="14"/>
  <c r="G133" i="14"/>
  <c r="X63" i="20" l="1"/>
  <c r="G90" i="14" l="1"/>
  <c r="G98" i="14"/>
  <c r="G126" i="14"/>
  <c r="G127" i="14"/>
  <c r="G149" i="14"/>
  <c r="G150" i="14"/>
  <c r="X98" i="20" l="1"/>
  <c r="X97" i="20"/>
  <c r="X96" i="20"/>
  <c r="X95" i="20"/>
  <c r="X94" i="20"/>
  <c r="X93" i="20"/>
  <c r="X92" i="20"/>
  <c r="X91" i="20"/>
  <c r="X90" i="20"/>
  <c r="X89" i="20"/>
  <c r="X88" i="20"/>
  <c r="X87" i="20"/>
  <c r="X86" i="20"/>
  <c r="X85" i="20"/>
  <c r="X84" i="20"/>
  <c r="X83" i="20"/>
  <c r="X82" i="20"/>
  <c r="X81" i="20"/>
  <c r="X80" i="20"/>
  <c r="X79" i="20"/>
  <c r="X78" i="20"/>
  <c r="X77" i="20"/>
  <c r="X76" i="20"/>
  <c r="X69" i="20"/>
  <c r="X68" i="20"/>
  <c r="X67" i="20"/>
  <c r="X66" i="20"/>
  <c r="X65" i="20"/>
  <c r="X64" i="20"/>
  <c r="X62" i="20"/>
  <c r="X61" i="20"/>
  <c r="X60" i="20"/>
  <c r="X59" i="20"/>
  <c r="X58" i="20"/>
  <c r="X57" i="20"/>
  <c r="X56" i="20"/>
  <c r="X55" i="20"/>
  <c r="AE53" i="20"/>
  <c r="AD53" i="20"/>
  <c r="AC53" i="20"/>
  <c r="AB53" i="20"/>
  <c r="AA53" i="20"/>
  <c r="Z53" i="20"/>
  <c r="Y53" i="20"/>
  <c r="X53" i="20"/>
  <c r="AE52" i="20"/>
  <c r="AD52" i="20"/>
  <c r="AC52" i="20"/>
  <c r="AB52" i="20"/>
  <c r="AA52" i="20"/>
  <c r="Z52" i="20"/>
  <c r="Y52" i="20"/>
  <c r="X52" i="20"/>
  <c r="AE51" i="20"/>
  <c r="AD51" i="20"/>
  <c r="AC51" i="20"/>
  <c r="AB51" i="20"/>
  <c r="AA51" i="20"/>
  <c r="AE50" i="20"/>
  <c r="AD50" i="20"/>
  <c r="AC50" i="20"/>
  <c r="AB50" i="20"/>
  <c r="AA50" i="20"/>
  <c r="Z50" i="20"/>
  <c r="Y50" i="20"/>
  <c r="X50" i="20"/>
  <c r="AB49" i="20"/>
  <c r="AA49" i="20"/>
  <c r="Z49" i="20"/>
  <c r="Y49" i="20"/>
  <c r="X49" i="20"/>
  <c r="AE48" i="20"/>
  <c r="AD48" i="20"/>
  <c r="AC48" i="20"/>
  <c r="AB48" i="20"/>
  <c r="AA48" i="20"/>
  <c r="Z48" i="20"/>
  <c r="Y48" i="20"/>
  <c r="X48" i="20"/>
  <c r="AE47" i="20"/>
  <c r="AD47" i="20"/>
  <c r="AC47" i="20"/>
  <c r="AB47" i="20"/>
  <c r="AA47" i="20"/>
  <c r="Z47" i="20"/>
  <c r="Y47" i="20"/>
  <c r="X47" i="20"/>
  <c r="AD46" i="20"/>
  <c r="AC46" i="20"/>
  <c r="AB46" i="20"/>
  <c r="AA46" i="20"/>
  <c r="Z46" i="20"/>
  <c r="Y46" i="20"/>
  <c r="X46" i="20"/>
  <c r="AE45" i="20"/>
  <c r="AD45" i="20"/>
  <c r="AC45" i="20"/>
  <c r="AB45" i="20"/>
  <c r="AA45" i="20"/>
  <c r="Z45" i="20"/>
  <c r="Y45" i="20"/>
  <c r="X45" i="20"/>
  <c r="AE44" i="20"/>
  <c r="AD44" i="20"/>
  <c r="AC44" i="20"/>
  <c r="AB44" i="20"/>
  <c r="AA44" i="20"/>
  <c r="Z44" i="20"/>
  <c r="Y44" i="20"/>
  <c r="X44" i="20"/>
  <c r="AD43" i="20"/>
  <c r="AC43" i="20"/>
  <c r="AB43" i="20"/>
  <c r="AA43" i="20"/>
  <c r="Z43" i="20"/>
  <c r="Y43" i="20"/>
  <c r="X43" i="20"/>
  <c r="AD42" i="20"/>
  <c r="AC42" i="20"/>
  <c r="AB42" i="20"/>
  <c r="AA42" i="20"/>
  <c r="Z42" i="20"/>
  <c r="Y42" i="20"/>
  <c r="X42" i="20"/>
  <c r="AE41" i="20"/>
  <c r="AD41" i="20"/>
  <c r="AC41" i="20"/>
  <c r="AB41" i="20"/>
  <c r="AA41" i="20"/>
  <c r="Y41" i="20"/>
  <c r="AE40" i="20"/>
  <c r="AD40" i="20"/>
  <c r="AC40" i="20"/>
  <c r="AB40" i="20"/>
  <c r="AA40" i="20"/>
  <c r="Z40" i="20"/>
  <c r="Y40" i="20"/>
  <c r="X40" i="20"/>
  <c r="AE39" i="20"/>
  <c r="AD39" i="20"/>
  <c r="AC39" i="20"/>
  <c r="AB39" i="20"/>
  <c r="AA39" i="20"/>
  <c r="Z39" i="20"/>
  <c r="Y39" i="20"/>
  <c r="X39" i="20"/>
  <c r="AE38" i="20"/>
  <c r="AD38" i="20"/>
  <c r="AC38" i="20"/>
  <c r="AB38" i="20"/>
  <c r="AA38" i="20"/>
  <c r="Z38" i="20"/>
  <c r="Y38" i="20"/>
  <c r="X38" i="20"/>
  <c r="AE37" i="20"/>
  <c r="AD37" i="20"/>
  <c r="AC37" i="20"/>
  <c r="AB37" i="20"/>
  <c r="AA37" i="20"/>
  <c r="Z37" i="20"/>
  <c r="Y37" i="20"/>
  <c r="X37" i="20"/>
  <c r="AE35" i="20"/>
  <c r="AD35" i="20"/>
  <c r="AC35" i="20"/>
  <c r="AB35" i="20"/>
  <c r="AA35" i="20"/>
  <c r="Z35" i="20"/>
  <c r="Y35" i="20"/>
  <c r="X35" i="20"/>
  <c r="AE32" i="20"/>
  <c r="AD32" i="20"/>
  <c r="AC32" i="20"/>
  <c r="AB32" i="20"/>
  <c r="AA32" i="20"/>
  <c r="Z32" i="20"/>
  <c r="Y32" i="20"/>
  <c r="X32" i="20"/>
  <c r="AE31" i="20"/>
  <c r="AD31" i="20"/>
  <c r="AC31" i="20"/>
  <c r="AB31" i="20"/>
  <c r="AA31" i="20"/>
  <c r="Z31" i="20"/>
  <c r="Y31" i="20"/>
  <c r="X31" i="20"/>
  <c r="AE30" i="20"/>
  <c r="AD30" i="20"/>
  <c r="AC30" i="20"/>
  <c r="AB30" i="20"/>
  <c r="AA30" i="20"/>
  <c r="Z30" i="20"/>
  <c r="Y30" i="20"/>
  <c r="X30" i="20"/>
  <c r="AD29" i="20"/>
  <c r="AB29" i="20"/>
  <c r="AA29" i="20"/>
  <c r="Y29" i="20"/>
  <c r="AE28" i="20"/>
  <c r="AD28" i="20"/>
  <c r="AC28" i="20"/>
  <c r="AB28" i="20"/>
  <c r="AA28" i="20"/>
  <c r="Z28" i="20"/>
  <c r="Y28" i="20"/>
  <c r="X28" i="20"/>
  <c r="AE27" i="20"/>
  <c r="AD27" i="20"/>
  <c r="AC27" i="20"/>
  <c r="AB27" i="20"/>
  <c r="AA27" i="20"/>
  <c r="Z27" i="20"/>
  <c r="Y27" i="20"/>
  <c r="X27" i="20"/>
  <c r="AE26" i="20"/>
  <c r="AD26" i="20"/>
  <c r="AC26" i="20"/>
  <c r="AB26" i="20"/>
  <c r="AA26" i="20"/>
  <c r="Z26" i="20"/>
  <c r="Y26" i="20"/>
  <c r="X26" i="20"/>
  <c r="AD25" i="20"/>
  <c r="AC25" i="20"/>
  <c r="AB25" i="20"/>
  <c r="AA25" i="20"/>
  <c r="Z25" i="20"/>
  <c r="Y25" i="20"/>
  <c r="X25" i="20"/>
  <c r="Y24" i="20"/>
  <c r="AD23" i="20"/>
  <c r="AC23" i="20"/>
  <c r="AB23" i="20"/>
  <c r="AA23" i="20"/>
  <c r="Z23" i="20"/>
  <c r="Y23" i="20"/>
  <c r="X23" i="20"/>
  <c r="AD22" i="20"/>
  <c r="AC22" i="20"/>
  <c r="AB22" i="20"/>
  <c r="AA22" i="20"/>
  <c r="Z22" i="20"/>
  <c r="Y22" i="20"/>
  <c r="X22" i="20"/>
  <c r="AD21" i="20"/>
  <c r="AC21" i="20"/>
  <c r="AB21" i="20"/>
  <c r="AA21" i="20"/>
  <c r="Z21" i="20"/>
  <c r="Y21" i="20"/>
  <c r="X21" i="20"/>
  <c r="AE20" i="20"/>
  <c r="AD20" i="20"/>
  <c r="AC20" i="20"/>
  <c r="AB20" i="20"/>
  <c r="AA20" i="20"/>
  <c r="Z20" i="20"/>
  <c r="Y20" i="20"/>
  <c r="X20" i="20"/>
  <c r="AE19" i="20"/>
  <c r="AD19" i="20"/>
  <c r="AC19" i="20"/>
  <c r="AB19" i="20"/>
  <c r="AA19" i="20"/>
  <c r="Z19" i="20"/>
  <c r="Y19" i="20"/>
  <c r="X19" i="20"/>
  <c r="AE18" i="20"/>
  <c r="AD18" i="20"/>
  <c r="AC18" i="20"/>
  <c r="AB18" i="20"/>
  <c r="AA18" i="20"/>
  <c r="Z18" i="20"/>
  <c r="Y18" i="20"/>
  <c r="X18" i="20"/>
  <c r="AE17" i="20"/>
  <c r="AD17" i="20"/>
  <c r="AC17" i="20"/>
  <c r="AB17" i="20"/>
  <c r="AA17" i="20"/>
  <c r="Z17" i="20"/>
  <c r="Y17" i="20"/>
  <c r="X17" i="20"/>
  <c r="AE16" i="20"/>
  <c r="AD16" i="20"/>
  <c r="AC16" i="20"/>
  <c r="AB16" i="20"/>
  <c r="AA16" i="20"/>
  <c r="Z16" i="20"/>
  <c r="Y16" i="20"/>
  <c r="X16" i="20"/>
  <c r="AE15" i="20"/>
  <c r="AD15" i="20"/>
  <c r="AC15" i="20"/>
  <c r="AB15" i="20"/>
  <c r="AA15" i="20"/>
  <c r="Z15" i="20"/>
  <c r="Y15" i="20"/>
  <c r="X15" i="20"/>
  <c r="AE14" i="20"/>
  <c r="AD14" i="20"/>
  <c r="AC14" i="20"/>
  <c r="AB14" i="20"/>
  <c r="AA14" i="20"/>
  <c r="Z14" i="20"/>
  <c r="Y14" i="20"/>
  <c r="X14" i="20"/>
  <c r="AE13" i="20"/>
  <c r="AD13" i="20"/>
  <c r="AC13" i="20"/>
  <c r="AB13" i="20"/>
  <c r="AA13" i="20"/>
  <c r="Z13" i="20"/>
  <c r="Y13" i="20"/>
  <c r="X13" i="20"/>
  <c r="AE12" i="20"/>
  <c r="AD12" i="20"/>
  <c r="AC12" i="20"/>
  <c r="AB12" i="20"/>
  <c r="AA12" i="20"/>
  <c r="Z12" i="20"/>
  <c r="Y12" i="20"/>
  <c r="X12" i="20"/>
  <c r="AE11" i="20"/>
  <c r="AD11" i="20"/>
  <c r="AC11" i="20"/>
  <c r="AB11" i="20"/>
  <c r="AA11" i="20"/>
  <c r="Z11" i="20"/>
  <c r="Y11" i="20"/>
  <c r="X11" i="20"/>
  <c r="AE10" i="20"/>
  <c r="AD10" i="20"/>
  <c r="AC10" i="20"/>
  <c r="AB10" i="20"/>
  <c r="AA10" i="20"/>
  <c r="Z10" i="20"/>
  <c r="Y10" i="20"/>
  <c r="X10" i="20"/>
  <c r="G11" i="19" l="1"/>
  <c r="G10" i="19"/>
  <c r="F8" i="19"/>
  <c r="G8" i="19" s="1"/>
  <c r="F7" i="19"/>
  <c r="G7" i="19"/>
  <c r="E23" i="19"/>
  <c r="H22" i="19"/>
  <c r="F22" i="19"/>
  <c r="G22" i="19" s="1"/>
  <c r="G21" i="19"/>
  <c r="H20" i="19"/>
  <c r="F20" i="19"/>
  <c r="G20" i="19" s="1"/>
  <c r="G19" i="19"/>
  <c r="H18" i="19"/>
  <c r="F18" i="19"/>
  <c r="G18" i="19" s="1"/>
  <c r="G17" i="19"/>
  <c r="H16" i="19"/>
  <c r="F16" i="19"/>
  <c r="G16" i="19" s="1"/>
  <c r="G15" i="19"/>
  <c r="H14" i="19"/>
  <c r="F14" i="19"/>
  <c r="G14" i="19" s="1"/>
  <c r="G13" i="19"/>
  <c r="F9" i="19" l="1"/>
  <c r="G12" i="19"/>
  <c r="F12" i="19"/>
  <c r="G9" i="19"/>
  <c r="H23" i="19"/>
  <c r="G23" i="19"/>
  <c r="F23" i="19"/>
  <c r="G239" i="14" l="1"/>
  <c r="H239" i="14"/>
  <c r="G240" i="14"/>
  <c r="H240" i="14"/>
  <c r="H234" i="14"/>
  <c r="H235" i="14"/>
  <c r="G207" i="14"/>
  <c r="H207" i="14"/>
  <c r="G208" i="14"/>
  <c r="H208" i="14"/>
  <c r="G196" i="14"/>
  <c r="G197" i="14"/>
  <c r="G184" i="14"/>
  <c r="H184" i="14"/>
  <c r="G185" i="14"/>
  <c r="H185" i="14"/>
  <c r="G155" i="14"/>
  <c r="H155" i="14"/>
  <c r="G156" i="14"/>
  <c r="H156" i="14"/>
  <c r="H138" i="14" l="1"/>
  <c r="H139" i="14"/>
  <c r="G138" i="14"/>
  <c r="G139" i="14"/>
  <c r="G25" i="14"/>
  <c r="G18" i="14"/>
  <c r="G20" i="14"/>
  <c r="H20" i="14"/>
  <c r="G23" i="14"/>
  <c r="H23" i="14"/>
  <c r="H25" i="14"/>
  <c r="H18" i="14" l="1"/>
  <c r="H16" i="14" l="1"/>
  <c r="G226" i="14" l="1"/>
  <c r="H228" i="14" l="1"/>
  <c r="H221" i="14"/>
  <c r="H203" i="14"/>
  <c r="H145" i="14"/>
  <c r="H133" i="14"/>
  <c r="H109" i="14"/>
  <c r="H116" i="14"/>
  <c r="H105" i="14"/>
  <c r="H75" i="14"/>
  <c r="H77" i="14"/>
  <c r="H73" i="14"/>
  <c r="H69" i="14"/>
  <c r="H67" i="14"/>
  <c r="H63" i="14"/>
  <c r="H61" i="14"/>
  <c r="G128" i="14" l="1"/>
  <c r="G89" i="14"/>
  <c r="H89" i="14"/>
  <c r="G30" i="14"/>
  <c r="H30" i="14"/>
  <c r="G52" i="14"/>
  <c r="H52" i="14"/>
  <c r="G60" i="14"/>
  <c r="H60" i="14"/>
  <c r="H90" i="14"/>
  <c r="H98" i="14"/>
  <c r="G116" i="14" l="1"/>
  <c r="G105" i="14"/>
  <c r="G87" i="14"/>
  <c r="G85" i="14"/>
  <c r="G77" i="14"/>
  <c r="G75" i="14"/>
  <c r="G73" i="14"/>
  <c r="G69" i="14"/>
  <c r="G235" i="14" l="1"/>
  <c r="G228" i="14"/>
  <c r="G221" i="14"/>
  <c r="G145" i="14"/>
  <c r="G241" i="14" l="1"/>
  <c r="G233" i="14"/>
  <c r="G212" i="14"/>
  <c r="G209" i="14"/>
  <c r="G203" i="14"/>
  <c r="G201" i="14"/>
  <c r="G198" i="14"/>
  <c r="G191" i="14"/>
  <c r="G189" i="14"/>
  <c r="G186" i="14"/>
  <c r="G180" i="14"/>
  <c r="G178" i="14"/>
  <c r="G175" i="14"/>
  <c r="G173" i="14"/>
  <c r="G162" i="14"/>
  <c r="G160" i="14"/>
  <c r="G157" i="14"/>
  <c r="G151" i="14"/>
  <c r="G143" i="14"/>
  <c r="G140" i="14"/>
  <c r="G114" i="14"/>
  <c r="G111" i="14"/>
  <c r="G109" i="14"/>
  <c r="G103" i="14"/>
  <c r="G100" i="14"/>
  <c r="G93" i="14"/>
  <c r="G91" i="14"/>
  <c r="G71" i="14"/>
  <c r="G67" i="14"/>
  <c r="G63" i="14"/>
  <c r="G61" i="14"/>
  <c r="G59" i="14"/>
  <c r="G55" i="14"/>
  <c r="G53" i="14"/>
  <c r="G51" i="14"/>
  <c r="G47" i="14"/>
  <c r="G45" i="14"/>
  <c r="G44" i="14"/>
  <c r="G43" i="14"/>
  <c r="G33" i="14"/>
  <c r="G31" i="14"/>
  <c r="G29" i="14"/>
  <c r="G16" i="14"/>
  <c r="G15" i="14"/>
  <c r="G13" i="14"/>
  <c r="G12" i="14"/>
  <c r="H12" i="14"/>
  <c r="H201" i="14" l="1"/>
  <c r="H241" i="14"/>
  <c r="H233" i="14"/>
  <c r="H226" i="14"/>
  <c r="H212" i="14"/>
  <c r="H209" i="14"/>
  <c r="H198" i="14"/>
  <c r="H196" i="14"/>
  <c r="H191" i="14"/>
  <c r="H189" i="14"/>
  <c r="H186" i="14"/>
  <c r="H180" i="14"/>
  <c r="H178" i="14"/>
  <c r="H175" i="14"/>
  <c r="H173" i="14"/>
  <c r="H151" i="14"/>
  <c r="H149" i="14"/>
  <c r="H143" i="14"/>
  <c r="H140" i="14"/>
  <c r="H136" i="14"/>
  <c r="H131" i="14"/>
  <c r="H128" i="14"/>
  <c r="H114" i="14"/>
  <c r="H111" i="14"/>
  <c r="H103" i="14"/>
  <c r="H100" i="14"/>
  <c r="H93" i="14"/>
  <c r="H91" i="14"/>
  <c r="H85" i="14"/>
  <c r="H71" i="14"/>
  <c r="H59" i="14"/>
  <c r="H55" i="14"/>
  <c r="H53" i="14"/>
  <c r="H51" i="14"/>
  <c r="H47" i="14"/>
  <c r="H45" i="14"/>
  <c r="H44" i="14"/>
  <c r="H43" i="14"/>
  <c r="H33" i="14"/>
  <c r="H31" i="14"/>
  <c r="H29" i="14"/>
  <c r="H13" i="14"/>
  <c r="H15" i="14"/>
  <c r="H162" i="14"/>
  <c r="H160" i="14"/>
  <c r="H157" i="14"/>
  <c r="E201" i="3" l="1"/>
  <c r="F201" i="3" s="1"/>
  <c r="E178" i="3" l="1"/>
  <c r="E159" i="3"/>
  <c r="E161" i="3" s="1"/>
  <c r="E148" i="3"/>
  <c r="E150" i="3" s="1"/>
  <c r="E137" i="3"/>
  <c r="E142" i="3" s="1"/>
  <c r="E173" i="3"/>
  <c r="E171" i="3"/>
  <c r="E176" i="3"/>
  <c r="E153" i="3" l="1"/>
  <c r="E144" i="3"/>
  <c r="E155" i="3"/>
  <c r="E139" i="3"/>
  <c r="E209" i="3"/>
  <c r="E207" i="3"/>
  <c r="E196" i="3"/>
  <c r="E194" i="3"/>
  <c r="E189" i="3"/>
  <c r="E187" i="3"/>
  <c r="E184" i="3"/>
  <c r="E182" i="3"/>
  <c r="E133" i="3"/>
  <c r="E131" i="3"/>
  <c r="E127" i="3"/>
  <c r="E125" i="3"/>
  <c r="E122" i="3"/>
  <c r="E120" i="3"/>
  <c r="E115" i="3"/>
  <c r="E104" i="3"/>
  <c r="E102" i="3"/>
  <c r="E99" i="3"/>
  <c r="E97" i="3"/>
  <c r="F79" i="13" l="1"/>
  <c r="F104" i="13"/>
  <c r="E144" i="13"/>
  <c r="E142" i="13"/>
  <c r="E139" i="13"/>
  <c r="F178" i="13" l="1"/>
  <c r="F171" i="13"/>
  <c r="F29" i="13"/>
  <c r="F209" i="13"/>
  <c r="F207" i="13"/>
  <c r="F196" i="13"/>
  <c r="F194" i="13"/>
  <c r="F189" i="13"/>
  <c r="F187" i="13"/>
  <c r="F184" i="13"/>
  <c r="F182" i="13"/>
  <c r="F176" i="13"/>
  <c r="F173" i="13"/>
  <c r="F164" i="13"/>
  <c r="F161" i="13"/>
  <c r="F159" i="13"/>
  <c r="F153" i="13"/>
  <c r="F150" i="13"/>
  <c r="F148" i="13"/>
  <c r="F144" i="13"/>
  <c r="F142" i="13"/>
  <c r="F139" i="13"/>
  <c r="F137" i="13"/>
  <c r="F133" i="13"/>
  <c r="F131" i="13"/>
  <c r="F127" i="13"/>
  <c r="F125" i="13"/>
  <c r="F122" i="13"/>
  <c r="F120" i="13"/>
  <c r="F118" i="13"/>
  <c r="F115" i="13"/>
  <c r="F113" i="13"/>
  <c r="F110" i="13"/>
  <c r="F108" i="13"/>
  <c r="F102" i="13"/>
  <c r="F99" i="13"/>
  <c r="F97" i="13"/>
  <c r="F93" i="13"/>
  <c r="F91" i="13"/>
  <c r="F88" i="13"/>
  <c r="F86" i="13"/>
  <c r="F81" i="13"/>
  <c r="F78" i="13"/>
  <c r="F77" i="13"/>
  <c r="F75" i="13"/>
  <c r="F73" i="13"/>
  <c r="F71" i="13"/>
  <c r="F69" i="13"/>
  <c r="F67" i="13"/>
  <c r="F65" i="13"/>
  <c r="F63" i="13"/>
  <c r="F61" i="13"/>
  <c r="F57" i="13"/>
  <c r="F55" i="13"/>
  <c r="F54" i="13"/>
  <c r="F53" i="13"/>
  <c r="F49" i="13"/>
  <c r="F47" i="13"/>
  <c r="F46" i="13"/>
  <c r="F45" i="13"/>
  <c r="F41" i="13"/>
  <c r="F39" i="13"/>
  <c r="F38" i="13"/>
  <c r="F37" i="13"/>
  <c r="F33" i="13"/>
  <c r="F31" i="13"/>
  <c r="F30" i="13"/>
  <c r="F25" i="13"/>
  <c r="F23" i="13"/>
  <c r="F20" i="13"/>
  <c r="F18" i="13"/>
  <c r="F16" i="13"/>
  <c r="F15" i="13"/>
  <c r="F13" i="13"/>
  <c r="F12" i="13"/>
  <c r="F155" i="13" l="1"/>
  <c r="F166" i="13"/>
  <c r="F209" i="12" l="1"/>
  <c r="F207" i="12"/>
  <c r="F196" i="12"/>
  <c r="F194" i="12"/>
  <c r="F189" i="12"/>
  <c r="F187" i="12"/>
  <c r="F184" i="12"/>
  <c r="F182" i="12"/>
  <c r="F178" i="12"/>
  <c r="F176" i="12"/>
  <c r="F173" i="12"/>
  <c r="F171" i="12"/>
  <c r="F164" i="12"/>
  <c r="F161" i="12"/>
  <c r="F159" i="12"/>
  <c r="F153" i="12"/>
  <c r="F150" i="12"/>
  <c r="F148" i="12"/>
  <c r="F144" i="12"/>
  <c r="F142" i="12"/>
  <c r="F139" i="12"/>
  <c r="F137" i="12"/>
  <c r="F133" i="12"/>
  <c r="F131" i="12"/>
  <c r="F127" i="12"/>
  <c r="F125" i="12"/>
  <c r="F122" i="12"/>
  <c r="F120" i="12"/>
  <c r="F118" i="12"/>
  <c r="F115" i="12"/>
  <c r="F113" i="12"/>
  <c r="F110" i="12"/>
  <c r="F108" i="12"/>
  <c r="F104" i="12"/>
  <c r="F102" i="12"/>
  <c r="F99" i="12"/>
  <c r="F97" i="12"/>
  <c r="F93" i="12"/>
  <c r="F91" i="12"/>
  <c r="F88" i="12"/>
  <c r="F86" i="12"/>
  <c r="F81" i="12"/>
  <c r="F79" i="12"/>
  <c r="F78" i="12"/>
  <c r="F77" i="12"/>
  <c r="F75" i="12"/>
  <c r="F73" i="12"/>
  <c r="F71" i="12"/>
  <c r="F69" i="12"/>
  <c r="F67" i="12"/>
  <c r="F65" i="12"/>
  <c r="F63" i="12"/>
  <c r="F61" i="12"/>
  <c r="F57" i="12"/>
  <c r="F55" i="12"/>
  <c r="F54" i="12"/>
  <c r="F53" i="12"/>
  <c r="F49" i="12"/>
  <c r="F47" i="12"/>
  <c r="F46" i="12"/>
  <c r="F45" i="12"/>
  <c r="F41" i="12"/>
  <c r="F39" i="12"/>
  <c r="F38" i="12"/>
  <c r="F37" i="12"/>
  <c r="F33" i="12"/>
  <c r="F31" i="12"/>
  <c r="F30" i="12"/>
  <c r="F29" i="12"/>
  <c r="F25" i="12"/>
  <c r="F23" i="12"/>
  <c r="F20" i="12"/>
  <c r="F18" i="12"/>
  <c r="F16" i="12"/>
  <c r="F15" i="12"/>
  <c r="F13" i="12"/>
  <c r="F12" i="12"/>
  <c r="F155" i="12" l="1"/>
  <c r="F166" i="12"/>
  <c r="F118" i="3"/>
  <c r="F139" i="3"/>
  <c r="F142" i="3"/>
  <c r="F144" i="3"/>
  <c r="N65" i="10" l="1"/>
  <c r="O65" i="10" s="1"/>
  <c r="N13" i="10"/>
  <c r="O13" i="10" s="1"/>
  <c r="N15" i="10"/>
  <c r="O15" i="10" s="1"/>
  <c r="N16" i="10"/>
  <c r="O16" i="10" s="1"/>
  <c r="N18" i="10"/>
  <c r="O18" i="10" s="1"/>
  <c r="N20" i="10"/>
  <c r="O20" i="10" s="1"/>
  <c r="N23" i="10"/>
  <c r="O23" i="10" s="1"/>
  <c r="N25" i="10"/>
  <c r="O25" i="10" s="1"/>
  <c r="N29" i="10"/>
  <c r="O29" i="10" s="1"/>
  <c r="N30" i="10"/>
  <c r="O30" i="10" s="1"/>
  <c r="N31" i="10"/>
  <c r="O31" i="10" s="1"/>
  <c r="N33" i="10"/>
  <c r="O33" i="10" s="1"/>
  <c r="N37" i="10"/>
  <c r="O37" i="10" s="1"/>
  <c r="N38" i="10"/>
  <c r="O38" i="10" s="1"/>
  <c r="N39" i="10"/>
  <c r="O39" i="10" s="1"/>
  <c r="N41" i="10"/>
  <c r="O41" i="10" s="1"/>
  <c r="N45" i="10"/>
  <c r="O45" i="10" s="1"/>
  <c r="N46" i="10"/>
  <c r="O46" i="10" s="1"/>
  <c r="N47" i="10"/>
  <c r="O47" i="10" s="1"/>
  <c r="N49" i="10"/>
  <c r="O49" i="10" s="1"/>
  <c r="N53" i="10"/>
  <c r="O53" i="10" s="1"/>
  <c r="N54" i="10"/>
  <c r="O54" i="10" s="1"/>
  <c r="N55" i="10"/>
  <c r="O55" i="10" s="1"/>
  <c r="N57" i="10"/>
  <c r="O57" i="10" s="1"/>
  <c r="N61" i="10"/>
  <c r="O61" i="10" s="1"/>
  <c r="N63" i="10"/>
  <c r="O63" i="10" s="1"/>
  <c r="N67" i="10"/>
  <c r="O67" i="10" s="1"/>
  <c r="N69" i="10"/>
  <c r="O69" i="10" s="1"/>
  <c r="N71" i="10"/>
  <c r="O71" i="10" s="1"/>
  <c r="N73" i="10"/>
  <c r="O73" i="10" s="1"/>
  <c r="N75" i="10"/>
  <c r="O75" i="10" s="1"/>
  <c r="N77" i="10"/>
  <c r="O77" i="10" s="1"/>
  <c r="N78" i="10"/>
  <c r="O78" i="10" s="1"/>
  <c r="N79" i="10"/>
  <c r="O79" i="10" s="1"/>
  <c r="N81" i="10"/>
  <c r="O81" i="10" s="1"/>
  <c r="N86" i="10"/>
  <c r="O86" i="10" s="1"/>
  <c r="N88" i="10"/>
  <c r="O88" i="10" s="1"/>
  <c r="N91" i="10"/>
  <c r="O91" i="10" s="1"/>
  <c r="N93" i="10"/>
  <c r="O93" i="10" s="1"/>
  <c r="N97" i="10"/>
  <c r="O97" i="10" s="1"/>
  <c r="N99" i="10"/>
  <c r="O99" i="10" s="1"/>
  <c r="N102" i="10"/>
  <c r="O102" i="10" s="1"/>
  <c r="N104" i="10"/>
  <c r="O104" i="10" s="1"/>
  <c r="N108" i="10"/>
  <c r="O108" i="10" s="1"/>
  <c r="N110" i="10"/>
  <c r="O110" i="10" s="1"/>
  <c r="N113" i="10"/>
  <c r="O113" i="10" s="1"/>
  <c r="N115" i="10"/>
  <c r="O115" i="10" s="1"/>
  <c r="N120" i="10"/>
  <c r="O120" i="10" s="1"/>
  <c r="N122" i="10"/>
  <c r="O122" i="10" s="1"/>
  <c r="N125" i="10"/>
  <c r="O125" i="10" s="1"/>
  <c r="N127" i="10"/>
  <c r="O127" i="10" s="1"/>
  <c r="N131" i="10"/>
  <c r="O131" i="10" s="1"/>
  <c r="N133" i="10"/>
  <c r="O133" i="10" s="1"/>
  <c r="N137" i="10"/>
  <c r="O137" i="10" s="1"/>
  <c r="N148" i="10"/>
  <c r="O148" i="10" s="1"/>
  <c r="N150" i="10"/>
  <c r="O150" i="10" s="1"/>
  <c r="N153" i="10"/>
  <c r="O153" i="10" s="1"/>
  <c r="N155" i="10"/>
  <c r="O155" i="10" s="1"/>
  <c r="N159" i="10"/>
  <c r="O159" i="10" s="1"/>
  <c r="N161" i="10"/>
  <c r="O161" i="10" s="1"/>
  <c r="N164" i="10"/>
  <c r="O164" i="10" s="1"/>
  <c r="N166" i="10"/>
  <c r="O166" i="10" s="1"/>
  <c r="N171" i="10"/>
  <c r="O171" i="10" s="1"/>
  <c r="N173" i="10"/>
  <c r="O173" i="10" s="1"/>
  <c r="N176" i="10"/>
  <c r="O176" i="10" s="1"/>
  <c r="N178" i="10"/>
  <c r="O178" i="10" s="1"/>
  <c r="N182" i="10"/>
  <c r="O182" i="10" s="1"/>
  <c r="N184" i="10"/>
  <c r="O184" i="10" s="1"/>
  <c r="N187" i="10"/>
  <c r="O187" i="10" s="1"/>
  <c r="N189" i="10"/>
  <c r="O189" i="10" s="1"/>
  <c r="N194" i="10"/>
  <c r="O194" i="10" s="1"/>
  <c r="N196" i="10"/>
  <c r="O196" i="10" s="1"/>
  <c r="N207" i="10"/>
  <c r="O207" i="10" s="1"/>
  <c r="N209" i="10"/>
  <c r="O209" i="10" s="1"/>
  <c r="N12" i="10"/>
  <c r="O12" i="10" s="1"/>
  <c r="E144" i="11"/>
  <c r="E142" i="11"/>
  <c r="E139" i="11"/>
  <c r="H144" i="10"/>
  <c r="N144" i="10" s="1"/>
  <c r="O144" i="10" s="1"/>
  <c r="H142" i="10"/>
  <c r="N142" i="10" s="1"/>
  <c r="O142" i="10" s="1"/>
  <c r="H139" i="10"/>
  <c r="N139" i="10" s="1"/>
  <c r="O139" i="10" s="1"/>
  <c r="A65" i="10"/>
  <c r="F173" i="3" l="1"/>
  <c r="F159" i="3"/>
  <c r="F148" i="3"/>
  <c r="F137" i="3"/>
  <c r="F209" i="3"/>
  <c r="F182" i="3"/>
  <c r="F171" i="3"/>
  <c r="F127" i="3"/>
  <c r="F113" i="3"/>
  <c r="F102" i="3"/>
  <c r="E93" i="3"/>
  <c r="F93" i="3" s="1"/>
  <c r="E73" i="3"/>
  <c r="F73" i="3" s="1"/>
  <c r="E69" i="3"/>
  <c r="F69" i="3" s="1"/>
  <c r="E67" i="3"/>
  <c r="F67" i="3" s="1"/>
  <c r="E65" i="3"/>
  <c r="F65" i="3" s="1"/>
  <c r="E57" i="3"/>
  <c r="F57" i="3" s="1"/>
  <c r="E47" i="3"/>
  <c r="F47" i="3" s="1"/>
  <c r="E46" i="3"/>
  <c r="F46" i="3" s="1"/>
  <c r="E45" i="3"/>
  <c r="F45" i="3" s="1"/>
  <c r="F153" i="3" l="1"/>
  <c r="F150" i="3"/>
  <c r="E164" i="3"/>
  <c r="F164" i="3" s="1"/>
  <c r="F161" i="3"/>
  <c r="E166" i="3"/>
  <c r="F166" i="3" s="1"/>
  <c r="F155" i="3"/>
  <c r="F184" i="3"/>
  <c r="E25" i="3"/>
  <c r="F25" i="3" s="1"/>
  <c r="F196" i="3"/>
  <c r="E33" i="3"/>
  <c r="F33" i="3" s="1"/>
  <c r="E75" i="3"/>
  <c r="F75" i="3" s="1"/>
  <c r="F176" i="3"/>
  <c r="F187" i="3"/>
  <c r="F207" i="3"/>
  <c r="F115" i="3"/>
  <c r="E41" i="3"/>
  <c r="F41" i="3" s="1"/>
  <c r="E81" i="3"/>
  <c r="F81" i="3" s="1"/>
  <c r="F178" i="3"/>
  <c r="F189" i="3"/>
  <c r="E16" i="3"/>
  <c r="F16" i="3" s="1"/>
  <c r="E49" i="3"/>
  <c r="F49" i="3" s="1"/>
  <c r="F194" i="3"/>
  <c r="E12" i="3"/>
  <c r="F12" i="3" s="1"/>
  <c r="E18" i="3"/>
  <c r="F18" i="3" s="1"/>
  <c r="E29" i="3"/>
  <c r="F29" i="3" s="1"/>
  <c r="E37" i="3"/>
  <c r="F37" i="3" s="1"/>
  <c r="E53" i="3"/>
  <c r="F53" i="3" s="1"/>
  <c r="E61" i="3"/>
  <c r="F61" i="3" s="1"/>
  <c r="E77" i="3"/>
  <c r="F77" i="3" s="1"/>
  <c r="E86" i="3"/>
  <c r="F86" i="3" s="1"/>
  <c r="F97" i="3"/>
  <c r="F108" i="3"/>
  <c r="F120" i="3"/>
  <c r="F131" i="3"/>
  <c r="E13" i="3"/>
  <c r="F13" i="3" s="1"/>
  <c r="E20" i="3"/>
  <c r="F20" i="3" s="1"/>
  <c r="E30" i="3"/>
  <c r="F30" i="3" s="1"/>
  <c r="E38" i="3"/>
  <c r="F38" i="3" s="1"/>
  <c r="E54" i="3"/>
  <c r="F54" i="3" s="1"/>
  <c r="E63" i="3"/>
  <c r="F63" i="3" s="1"/>
  <c r="E71" i="3"/>
  <c r="F71" i="3" s="1"/>
  <c r="E78" i="3"/>
  <c r="F78" i="3" s="1"/>
  <c r="E88" i="3"/>
  <c r="F88" i="3" s="1"/>
  <c r="F99" i="3"/>
  <c r="F110" i="3"/>
  <c r="F122" i="3"/>
  <c r="F133" i="3"/>
  <c r="F104" i="3"/>
  <c r="E15" i="3"/>
  <c r="F15" i="3" s="1"/>
  <c r="E23" i="3"/>
  <c r="F23" i="3" s="1"/>
  <c r="E31" i="3"/>
  <c r="F31" i="3" s="1"/>
  <c r="E39" i="3"/>
  <c r="F39" i="3" s="1"/>
  <c r="E55" i="3"/>
  <c r="F55" i="3" s="1"/>
  <c r="E79" i="3"/>
  <c r="F79" i="3" s="1"/>
  <c r="E91" i="3"/>
  <c r="F91" i="3" s="1"/>
  <c r="F125" i="3"/>
  <c r="F210" i="2"/>
  <c r="F209" i="2"/>
  <c r="F208" i="2"/>
  <c r="F207" i="2"/>
  <c r="F205" i="2"/>
  <c r="F204" i="2"/>
  <c r="F203" i="2"/>
  <c r="F202" i="2"/>
  <c r="F201" i="2"/>
  <c r="F200" i="2"/>
  <c r="F198" i="2"/>
  <c r="F197" i="2"/>
  <c r="F196" i="2"/>
  <c r="F195" i="2"/>
  <c r="F194" i="2"/>
  <c r="F193" i="2"/>
  <c r="F191" i="2"/>
  <c r="F190" i="2"/>
  <c r="F189" i="2"/>
  <c r="F188" i="2"/>
  <c r="F187" i="2"/>
  <c r="F186" i="2"/>
  <c r="F185" i="2"/>
  <c r="F184" i="2"/>
  <c r="F183" i="2"/>
  <c r="F182" i="2"/>
  <c r="F180" i="2"/>
  <c r="F179" i="2"/>
  <c r="F178" i="2"/>
  <c r="F177" i="2"/>
  <c r="F176" i="2"/>
  <c r="F175" i="2"/>
  <c r="F174" i="2"/>
  <c r="F173" i="2"/>
  <c r="F172" i="2"/>
  <c r="F171" i="2"/>
  <c r="F168" i="2"/>
  <c r="F167" i="2"/>
  <c r="F166" i="2"/>
  <c r="F165" i="2"/>
  <c r="F164" i="2"/>
  <c r="F163" i="2"/>
  <c r="F162" i="2"/>
  <c r="F161" i="2"/>
  <c r="F160" i="2"/>
  <c r="F159" i="2"/>
  <c r="F157" i="2"/>
  <c r="F156" i="2"/>
  <c r="F155" i="2"/>
  <c r="F154" i="2"/>
  <c r="F153" i="2"/>
  <c r="F152" i="2"/>
  <c r="F151" i="2"/>
  <c r="F150" i="2"/>
  <c r="F149" i="2"/>
  <c r="F148" i="2"/>
  <c r="F146" i="2"/>
  <c r="F145" i="2"/>
  <c r="F144" i="2"/>
  <c r="F143" i="2"/>
  <c r="F142" i="2"/>
  <c r="F141" i="2"/>
  <c r="F140" i="2"/>
  <c r="F139" i="2"/>
  <c r="F138" i="2"/>
  <c r="F137" i="2"/>
  <c r="F134" i="2"/>
  <c r="F133" i="2"/>
  <c r="F132" i="2"/>
  <c r="F131" i="2"/>
  <c r="F129" i="2"/>
  <c r="F128" i="2"/>
  <c r="F127" i="2"/>
  <c r="F126" i="2"/>
  <c r="F125" i="2"/>
  <c r="F124" i="2"/>
  <c r="F123" i="2"/>
  <c r="F122" i="2"/>
  <c r="F121" i="2"/>
  <c r="F120" i="2"/>
  <c r="F117" i="2"/>
  <c r="F116" i="2"/>
  <c r="F115" i="2"/>
  <c r="F114" i="2"/>
  <c r="F113" i="2"/>
  <c r="F112" i="2"/>
  <c r="F111" i="2"/>
  <c r="F110" i="2"/>
  <c r="F109" i="2"/>
  <c r="F108" i="2"/>
  <c r="F106" i="2"/>
  <c r="F105" i="2"/>
  <c r="F104" i="2"/>
  <c r="F103" i="2"/>
  <c r="F102" i="2"/>
  <c r="F100" i="2"/>
  <c r="F99" i="2"/>
  <c r="F98" i="2"/>
  <c r="F97" i="2"/>
  <c r="F95" i="2"/>
  <c r="F94" i="2"/>
  <c r="F93" i="2"/>
  <c r="F92" i="2"/>
  <c r="F91" i="2"/>
  <c r="F90" i="2"/>
  <c r="F89" i="2"/>
  <c r="F88" i="2"/>
  <c r="F87" i="2"/>
  <c r="F86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A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6" i="2"/>
  <c r="F15" i="2"/>
  <c r="F13" i="2"/>
  <c r="F12" i="2"/>
  <c r="H46" i="21"/>
</calcChain>
</file>

<file path=xl/comments1.xml><?xml version="1.0" encoding="utf-8"?>
<comments xmlns="http://schemas.openxmlformats.org/spreadsheetml/2006/main">
  <authors>
    <author>BSGKG</author>
  </authors>
  <commentList>
    <comment ref="G80" authorId="0" shapeId="0">
      <text>
        <r>
          <rPr>
            <b/>
            <sz val="9"/>
            <color indexed="81"/>
            <rFont val="Tahoma"/>
            <family val="2"/>
          </rPr>
          <t>BSGKG:</t>
        </r>
        <r>
          <rPr>
            <sz val="9"/>
            <color indexed="81"/>
            <rFont val="Tahoma"/>
            <family val="2"/>
          </rPr>
          <t xml:space="preserve">
Lon: 772 thùng 12 + 120 két 20.
Chai: 833 két 24 + 20 chai lẻ.
Keg: 9.150 Lít.</t>
        </r>
      </text>
    </comment>
    <comment ref="G81" authorId="0" shapeId="0">
      <text>
        <r>
          <rPr>
            <b/>
            <sz val="9"/>
            <color indexed="81"/>
            <rFont val="Tahoma"/>
            <family val="2"/>
          </rPr>
          <t>BSGKG:</t>
        </r>
        <r>
          <rPr>
            <sz val="9"/>
            <color indexed="81"/>
            <rFont val="Tahoma"/>
            <family val="2"/>
          </rPr>
          <t xml:space="preserve">
Lon: 897 thùng 12.
Chai: 508 két 24 + 20 chai lẻ.
Keg: 11.520 Lít</t>
        </r>
      </text>
    </comment>
    <comment ref="G82" authorId="0" shapeId="0">
      <text>
        <r>
          <rPr>
            <b/>
            <sz val="9"/>
            <color indexed="81"/>
            <rFont val="Tahoma"/>
            <family val="2"/>
          </rPr>
          <t>BSGKG:</t>
        </r>
        <r>
          <rPr>
            <sz val="9"/>
            <color indexed="81"/>
            <rFont val="Tahoma"/>
            <family val="2"/>
          </rPr>
          <t xml:space="preserve">
Lon: 857 thùng 12.
Chai: 1.202 két 20 +11 chai lẻ.
Keg: 6.930 Lít.</t>
        </r>
      </text>
    </comment>
  </commentList>
</comments>
</file>

<file path=xl/sharedStrings.xml><?xml version="1.0" encoding="utf-8"?>
<sst xmlns="http://schemas.openxmlformats.org/spreadsheetml/2006/main" count="5775" uniqueCount="540">
  <si>
    <t>BÁO CÁO THỰC HIỆN ĐỊNH MỨC KINH TẾ KỸ THUẬT 
THÁNG 02/2018</t>
  </si>
  <si>
    <t>Ký hiệu</t>
  </si>
  <si>
    <t>KTSX-TH-TT04-BM12</t>
  </si>
  <si>
    <t>Lần ban hành</t>
  </si>
  <si>
    <t>Ngày ban hành</t>
  </si>
  <si>
    <t>Trang</t>
  </si>
  <si>
    <t>CHỈ TIÊU</t>
  </si>
  <si>
    <t>ĐVT</t>
  </si>
  <si>
    <t>Định mức năm 2018</t>
  </si>
  <si>
    <t>Thực hiện ĐM tháng 2/2018</t>
  </si>
  <si>
    <t>Tăng/ giảm so với ĐMĐK</t>
  </si>
  <si>
    <t>Ghi chú</t>
  </si>
  <si>
    <t>(a)</t>
  </si>
  <si>
    <t>(b)</t>
  </si>
  <si>
    <t>(c) = (b-a)/a%</t>
  </si>
  <si>
    <r>
      <t>I</t>
    </r>
    <r>
      <rPr>
        <b/>
        <u/>
        <sz val="13"/>
        <rFont val="Times New Roman"/>
        <family val="1"/>
      </rPr>
      <t>. ĐỊNH MỨC</t>
    </r>
  </si>
  <si>
    <t>A. HIỆU SUẤT</t>
  </si>
  <si>
    <t>1. Nấu</t>
  </si>
  <si>
    <t xml:space="preserve"> - Nước nha 75% Malt</t>
  </si>
  <si>
    <t>%</t>
  </si>
  <si>
    <t xml:space="preserve"> - Nước nha 100% Malt</t>
  </si>
  <si>
    <t>2. Lên men</t>
  </si>
  <si>
    <t>3. Chiết</t>
  </si>
  <si>
    <t>Bia lon 333</t>
  </si>
  <si>
    <t>Bia lon Special</t>
  </si>
  <si>
    <t>Bia lon Lager</t>
  </si>
  <si>
    <t>Bia lon Gold</t>
  </si>
  <si>
    <t>Bia chai 450</t>
  </si>
  <si>
    <t>Bia chai 355</t>
  </si>
  <si>
    <t>Bia chai 333</t>
  </si>
  <si>
    <t>Bia chai Special</t>
  </si>
  <si>
    <t>Bia chai Lager 355</t>
  </si>
  <si>
    <t>Bia chai Silver</t>
  </si>
  <si>
    <t>B. NGUYÊN NHIÊN VẬT LIỆU</t>
  </si>
  <si>
    <r>
      <t xml:space="preserve">1. Malt/1000 L nha 13 </t>
    </r>
    <r>
      <rPr>
        <b/>
        <u/>
        <vertAlign val="superscript"/>
        <sz val="11"/>
        <rFont val="Times New Roman"/>
        <family val="1"/>
      </rPr>
      <t>o</t>
    </r>
    <r>
      <rPr>
        <b/>
        <u/>
        <sz val="11"/>
        <rFont val="Times New Roman"/>
        <family val="1"/>
      </rPr>
      <t>P (75% Malt)</t>
    </r>
  </si>
  <si>
    <t>Kg</t>
  </si>
  <si>
    <t>1000 lít bia lon 333</t>
  </si>
  <si>
    <t>"</t>
  </si>
  <si>
    <t>1000 lít bia lon Lager</t>
  </si>
  <si>
    <t>1000 lít bia chai 450</t>
  </si>
  <si>
    <t>1000 lít bia chai 355</t>
  </si>
  <si>
    <t>1000 lít bia chai 333</t>
  </si>
  <si>
    <t>1000 lít bia chai Lager 355</t>
  </si>
  <si>
    <t>1000 lít bia chai Silver</t>
  </si>
  <si>
    <r>
      <t xml:space="preserve">2.Gạo/1000 L nha 13 </t>
    </r>
    <r>
      <rPr>
        <b/>
        <u/>
        <vertAlign val="superscript"/>
        <sz val="11"/>
        <rFont val="Times New Roman"/>
        <family val="1"/>
      </rPr>
      <t>o</t>
    </r>
    <r>
      <rPr>
        <b/>
        <u/>
        <sz val="11"/>
        <rFont val="Times New Roman"/>
        <family val="1"/>
      </rPr>
      <t>P (75% Malt)</t>
    </r>
  </si>
  <si>
    <r>
      <t xml:space="preserve">3. Houblon cao (50%)/1000 L  nha 13 </t>
    </r>
    <r>
      <rPr>
        <b/>
        <u/>
        <vertAlign val="superscript"/>
        <sz val="10"/>
        <rFont val="Times New Roman"/>
        <family val="1"/>
      </rPr>
      <t>o</t>
    </r>
    <r>
      <rPr>
        <b/>
        <u/>
        <sz val="10"/>
        <rFont val="Times New Roman"/>
        <family val="1"/>
      </rPr>
      <t>P (75% Malt)</t>
    </r>
  </si>
  <si>
    <r>
      <t xml:space="preserve">4. Houblon viên  (10%)/1000 L  nha 13 </t>
    </r>
    <r>
      <rPr>
        <b/>
        <u/>
        <vertAlign val="superscript"/>
        <sz val="10"/>
        <rFont val="Times New Roman"/>
        <family val="1"/>
      </rPr>
      <t>o</t>
    </r>
    <r>
      <rPr>
        <b/>
        <u/>
        <sz val="10"/>
        <rFont val="Times New Roman"/>
        <family val="1"/>
      </rPr>
      <t>P (75% Malt)</t>
    </r>
  </si>
  <si>
    <r>
      <t xml:space="preserve">5. Malt/1000 L nha 13 </t>
    </r>
    <r>
      <rPr>
        <b/>
        <u/>
        <vertAlign val="superscript"/>
        <sz val="11"/>
        <rFont val="Times New Roman"/>
        <family val="1"/>
      </rPr>
      <t>o</t>
    </r>
    <r>
      <rPr>
        <b/>
        <u/>
        <sz val="11"/>
        <rFont val="Times New Roman"/>
        <family val="1"/>
      </rPr>
      <t>P (100% Malt)</t>
    </r>
  </si>
  <si>
    <t>1000 lít bia lon Special</t>
  </si>
  <si>
    <t>1000 lít bia chai Special</t>
  </si>
  <si>
    <t>1000 lít bia lon Gold</t>
  </si>
  <si>
    <r>
      <t xml:space="preserve">7. Houblon Viên (10%)/1000 L nha 13 </t>
    </r>
    <r>
      <rPr>
        <b/>
        <u/>
        <vertAlign val="superscript"/>
        <sz val="10"/>
        <rFont val="Times New Roman"/>
        <family val="1"/>
      </rPr>
      <t>o</t>
    </r>
    <r>
      <rPr>
        <b/>
        <u/>
        <sz val="10"/>
        <rFont val="Times New Roman"/>
        <family val="1"/>
      </rPr>
      <t>P (100% Malt)</t>
    </r>
  </si>
  <si>
    <r>
      <t xml:space="preserve">8.1 Maturex(AlDC*2)/1000 L nha 13 </t>
    </r>
    <r>
      <rPr>
        <b/>
        <u/>
        <vertAlign val="superscript"/>
        <sz val="10"/>
        <rFont val="Times New Roman"/>
        <family val="1"/>
      </rPr>
      <t>o</t>
    </r>
    <r>
      <rPr>
        <b/>
        <u/>
        <sz val="10"/>
        <rFont val="Times New Roman"/>
        <family val="1"/>
      </rPr>
      <t>P (100% malt)</t>
    </r>
  </si>
  <si>
    <r>
      <t xml:space="preserve">8.2 Maturex(ALDC*2)/1000 L nha 13 </t>
    </r>
    <r>
      <rPr>
        <b/>
        <u/>
        <vertAlign val="superscript"/>
        <sz val="11"/>
        <rFont val="Times New Roman"/>
        <family val="1"/>
      </rPr>
      <t>o</t>
    </r>
    <r>
      <rPr>
        <b/>
        <u/>
        <sz val="11"/>
        <rFont val="Times New Roman"/>
        <family val="1"/>
      </rPr>
      <t>P (75% malt)</t>
    </r>
  </si>
  <si>
    <t>9. Bột trợ lọc/1000 lít bia TP</t>
  </si>
  <si>
    <t>-</t>
  </si>
  <si>
    <t>10. Keo dán thùng</t>
  </si>
  <si>
    <t>11. Keo dán nhãn</t>
  </si>
  <si>
    <t>12.Make up</t>
  </si>
  <si>
    <t xml:space="preserve">Lít </t>
  </si>
  <si>
    <t xml:space="preserve">13. Cleaning/1000 lít  bia Thành phẩm </t>
  </si>
  <si>
    <t>14.Mực in date sản phẩm</t>
  </si>
  <si>
    <t>Lít</t>
  </si>
  <si>
    <t>15.Mực in date thùng</t>
  </si>
  <si>
    <t>B. NHIÊN LIỆU, NĂNG LƯỢNG</t>
  </si>
  <si>
    <t>1. Điện /1000 lít bia thành phẩm</t>
  </si>
  <si>
    <t>Kwh</t>
  </si>
  <si>
    <t>2. Hơi nóng/1000 lít bia thành phẩm</t>
  </si>
  <si>
    <t>Tấn</t>
  </si>
  <si>
    <t>3. Nước/1000 lít bia thành phẩm</t>
  </si>
  <si>
    <t>m3</t>
  </si>
  <si>
    <r>
      <t xml:space="preserve">II </t>
    </r>
    <r>
      <rPr>
        <b/>
        <u/>
        <sz val="13"/>
        <rFont val="Times New Roman"/>
        <family val="1"/>
      </rPr>
      <t>HAO PHÍ</t>
    </r>
  </si>
  <si>
    <t>1.Chai/lon rổng</t>
  </si>
  <si>
    <t>2. Nắp</t>
  </si>
  <si>
    <t>3. Nhãn</t>
  </si>
  <si>
    <t>4. Nhãn cổ</t>
  </si>
  <si>
    <t>Bia chai Special (foil nhôm)</t>
  </si>
  <si>
    <t>Bia chai Silver (foil nhôm)</t>
  </si>
  <si>
    <t>5.Thùng Carton</t>
  </si>
  <si>
    <r>
      <rPr>
        <b/>
        <sz val="13"/>
        <rFont val="Times New Roman"/>
        <family val="1"/>
      </rPr>
      <t>I. Kết luận:</t>
    </r>
    <r>
      <rPr>
        <sz val="13"/>
        <rFont val="Times New Roman"/>
        <family val="1"/>
      </rPr>
      <t xml:space="preserve"> (liệt kê các chỉ tiêu không đạt định mức phê duyệt): </t>
    </r>
  </si>
  <si>
    <r>
      <rPr>
        <b/>
        <sz val="13"/>
        <rFont val="Times New Roman"/>
        <family val="1"/>
      </rPr>
      <t>II. Nguyên nhân:</t>
    </r>
    <r>
      <rPr>
        <sz val="13"/>
        <rFont val="Times New Roman"/>
        <family val="1"/>
      </rPr>
      <t xml:space="preserve"> (giải thích nguyên nhân các chỉ tiêu không đạt định mức phê duyệt)</t>
    </r>
  </si>
  <si>
    <r>
      <rPr>
        <b/>
        <sz val="13"/>
        <rFont val="Times New Roman"/>
        <family val="1"/>
      </rPr>
      <t>III. Biện pháp khắc phục</t>
    </r>
    <r>
      <rPr>
        <sz val="13"/>
        <rFont val="Times New Roman"/>
        <family val="1"/>
      </rPr>
      <t xml:space="preserve">: </t>
    </r>
  </si>
  <si>
    <t xml:space="preserve">       Ngày  05  tháng 3  năm 2018</t>
  </si>
  <si>
    <t>TRƯỞNG ĐƠN VỊ HTSX</t>
  </si>
  <si>
    <t>NGƯỜI LẬP BIỂU</t>
  </si>
  <si>
    <t>( Ký tên và đóng dấu)</t>
  </si>
  <si>
    <t>(Ký tên)</t>
  </si>
  <si>
    <t>Lê Văn Thập</t>
  </si>
  <si>
    <t>Tô Thị Dình</t>
  </si>
  <si>
    <t>BÁO CÁO THỰC HIỆN ĐỊNH MỨC KINH TẾ KỸ THUẬT 
THÁNG 3/2018</t>
  </si>
  <si>
    <t>Thực hiện ĐM tháng 3/2018</t>
  </si>
  <si>
    <t>BÁO CÁO ĐỊNH MỨC KTKT VÀ ĐỊNH MỨC NGUYÊN VẬT LIỆU PHỤ THÁNG 02/2018</t>
  </si>
  <si>
    <t>KTSX-TH-TT04-BM3</t>
  </si>
  <si>
    <t>Chỉ tiêu</t>
  </si>
  <si>
    <t>Đvt</t>
  </si>
  <si>
    <t>ĐMĐK 2018</t>
  </si>
  <si>
    <t>ĐMTB 2017</t>
  </si>
  <si>
    <t>ĐM T02/2018</t>
  </si>
  <si>
    <t>So sánh với ĐM 2018</t>
  </si>
  <si>
    <t>So sánh với ĐMTB</t>
  </si>
  <si>
    <t>So sánh với ĐM T02</t>
  </si>
  <si>
    <t>Nguyên nhân tăng giảm</t>
  </si>
  <si>
    <t>TÊN BIỂU DIỄN ĐỒ THỊ</t>
  </si>
  <si>
    <r>
      <rPr>
        <sz val="11"/>
        <color theme="1"/>
        <rFont val="Calibri"/>
        <family val="2"/>
      </rPr>
      <t>̶̶</t>
    </r>
    <r>
      <rPr>
        <sz val="11"/>
        <color theme="1"/>
        <rFont val="Times New Roman"/>
        <family val="1"/>
      </rPr>
      <t xml:space="preserve">  Nước nha 75% Malt</t>
    </r>
  </si>
  <si>
    <t>Nấu 75%</t>
  </si>
  <si>
    <r>
      <rPr>
        <sz val="11"/>
        <color theme="1"/>
        <rFont val="Calibri"/>
        <family val="2"/>
      </rPr>
      <t>̶̶</t>
    </r>
    <r>
      <rPr>
        <sz val="11"/>
        <color theme="1"/>
        <rFont val="Times New Roman"/>
        <family val="1"/>
      </rPr>
      <t xml:space="preserve">  Nước nha 100% Malt</t>
    </r>
  </si>
  <si>
    <t>Nấu 100%</t>
  </si>
  <si>
    <t>LM 75%</t>
  </si>
  <si>
    <t>LM 100%</t>
  </si>
  <si>
    <t>Bia 333</t>
  </si>
  <si>
    <t>Bia Lager</t>
  </si>
  <si>
    <t>Bia 355</t>
  </si>
  <si>
    <t>Bia Special</t>
  </si>
  <si>
    <t>B. NGUYÊN LIỆU PHỤ GIA XƯỞNG NẤU LM</t>
  </si>
  <si>
    <r>
      <t xml:space="preserve">1. Malt/1000L nha 13 </t>
    </r>
    <r>
      <rPr>
        <b/>
        <u/>
        <vertAlign val="superscript"/>
        <sz val="11"/>
        <color theme="1"/>
        <rFont val="Times New Roman"/>
        <family val="1"/>
      </rPr>
      <t>o</t>
    </r>
    <r>
      <rPr>
        <b/>
        <u/>
        <sz val="11"/>
        <color theme="1"/>
        <rFont val="Times New Roman"/>
        <family val="1"/>
      </rPr>
      <t>P (75% Malt)</t>
    </r>
  </si>
  <si>
    <t>NN 75%</t>
  </si>
  <si>
    <r>
      <t xml:space="preserve">2. Gạo/1000 L nha 13 </t>
    </r>
    <r>
      <rPr>
        <b/>
        <u/>
        <vertAlign val="superscript"/>
        <sz val="11"/>
        <color theme="1"/>
        <rFont val="Times New Roman"/>
        <family val="1"/>
      </rPr>
      <t>o</t>
    </r>
    <r>
      <rPr>
        <b/>
        <u/>
        <sz val="11"/>
        <color theme="1"/>
        <rFont val="Times New Roman"/>
        <family val="1"/>
      </rPr>
      <t>P (75% Malt)</t>
    </r>
  </si>
  <si>
    <r>
      <t xml:space="preserve">3. Houblon cao (50%)/1000 L nha 13 </t>
    </r>
    <r>
      <rPr>
        <b/>
        <u/>
        <vertAlign val="superscript"/>
        <sz val="11"/>
        <color theme="1"/>
        <rFont val="Times New Roman"/>
        <family val="1"/>
      </rPr>
      <t>o</t>
    </r>
    <r>
      <rPr>
        <b/>
        <u/>
        <sz val="11"/>
        <color theme="1"/>
        <rFont val="Times New Roman"/>
        <family val="1"/>
      </rPr>
      <t>P (75% Malt)</t>
    </r>
  </si>
  <si>
    <r>
      <t xml:space="preserve">4. Houblon viên (10%)/1000 L nha 13 </t>
    </r>
    <r>
      <rPr>
        <b/>
        <u/>
        <vertAlign val="superscript"/>
        <sz val="11"/>
        <rFont val="Times New Roman"/>
        <family val="1"/>
      </rPr>
      <t>o</t>
    </r>
    <r>
      <rPr>
        <b/>
        <u/>
        <sz val="11"/>
        <rFont val="Times New Roman"/>
        <family val="1"/>
      </rPr>
      <t>P (75% Malt)</t>
    </r>
  </si>
  <si>
    <r>
      <t xml:space="preserve">5. Malt/1000 L nha 13 </t>
    </r>
    <r>
      <rPr>
        <b/>
        <u/>
        <vertAlign val="superscript"/>
        <sz val="11"/>
        <color theme="1"/>
        <rFont val="Times New Roman"/>
        <family val="1"/>
      </rPr>
      <t>o</t>
    </r>
    <r>
      <rPr>
        <b/>
        <u/>
        <sz val="11"/>
        <color theme="1"/>
        <rFont val="Times New Roman"/>
        <family val="1"/>
      </rPr>
      <t>P (100% Malt)</t>
    </r>
  </si>
  <si>
    <t>NN 100%</t>
  </si>
  <si>
    <r>
      <t xml:space="preserve">6. Houblon cao (50%)/1000 L nha 13 </t>
    </r>
    <r>
      <rPr>
        <b/>
        <u/>
        <vertAlign val="superscript"/>
        <sz val="11"/>
        <color theme="1"/>
        <rFont val="Times New Roman"/>
        <family val="1"/>
      </rPr>
      <t>o</t>
    </r>
    <r>
      <rPr>
        <b/>
        <u/>
        <sz val="11"/>
        <color theme="1"/>
        <rFont val="Times New Roman"/>
        <family val="1"/>
      </rPr>
      <t>P (100% Malt)</t>
    </r>
  </si>
  <si>
    <r>
      <t xml:space="preserve">7. Houblon viên (10%)/1000 L nha 13 </t>
    </r>
    <r>
      <rPr>
        <b/>
        <u/>
        <vertAlign val="superscript"/>
        <sz val="11"/>
        <color theme="1"/>
        <rFont val="Times New Roman"/>
        <family val="1"/>
      </rPr>
      <t>o</t>
    </r>
    <r>
      <rPr>
        <b/>
        <u/>
        <sz val="11"/>
        <color theme="1"/>
        <rFont val="Times New Roman"/>
        <family val="1"/>
      </rPr>
      <t>P
(100% Malt)</t>
    </r>
  </si>
  <si>
    <r>
      <t xml:space="preserve">8. Maturex/1000 L nha 13 </t>
    </r>
    <r>
      <rPr>
        <b/>
        <u/>
        <vertAlign val="superscript"/>
        <sz val="11"/>
        <color theme="1"/>
        <rFont val="Times New Roman"/>
        <family val="1"/>
      </rPr>
      <t>o</t>
    </r>
    <r>
      <rPr>
        <b/>
        <u/>
        <sz val="11"/>
        <color theme="1"/>
        <rFont val="Times New Roman"/>
        <family val="1"/>
      </rPr>
      <t>P  (75% malt)</t>
    </r>
  </si>
  <si>
    <r>
      <t xml:space="preserve">9. Maturex/1000 L nha 13 </t>
    </r>
    <r>
      <rPr>
        <b/>
        <u/>
        <vertAlign val="superscript"/>
        <sz val="11"/>
        <color theme="1"/>
        <rFont val="Times New Roman"/>
        <family val="1"/>
      </rPr>
      <t>o</t>
    </r>
    <r>
      <rPr>
        <b/>
        <u/>
        <sz val="11"/>
        <color theme="1"/>
        <rFont val="Times New Roman"/>
        <family val="1"/>
      </rPr>
      <t>P (100% malt)</t>
    </r>
  </si>
  <si>
    <t>10. Bột trợ lọc/1000 lít bia TP</t>
  </si>
  <si>
    <r>
      <t>11. CaCl</t>
    </r>
    <r>
      <rPr>
        <b/>
        <vertAlign val="subscript"/>
        <sz val="11"/>
        <rFont val="Times New Roman"/>
        <family val="1"/>
      </rPr>
      <t>2</t>
    </r>
  </si>
  <si>
    <r>
      <t>12. CaSO</t>
    </r>
    <r>
      <rPr>
        <b/>
        <vertAlign val="subscript"/>
        <sz val="11"/>
        <rFont val="Times New Roman"/>
        <family val="1"/>
      </rPr>
      <t>4</t>
    </r>
  </si>
  <si>
    <r>
      <t>13. ZnSO</t>
    </r>
    <r>
      <rPr>
        <b/>
        <vertAlign val="subscript"/>
        <sz val="11"/>
        <rFont val="Times New Roman"/>
        <family val="1"/>
      </rPr>
      <t>4</t>
    </r>
  </si>
  <si>
    <t>14. Caramel</t>
  </si>
  <si>
    <t>15. Acid lactic</t>
  </si>
  <si>
    <t>16. Vicant SB</t>
  </si>
  <si>
    <t>17. Silicagel</t>
  </si>
  <si>
    <t>18. Untraflomax</t>
  </si>
  <si>
    <t>19. Termamyl SC</t>
  </si>
  <si>
    <t>C. HÓA CHẤT VỆ SINH THIẾT BỊ</t>
  </si>
  <si>
    <t xml:space="preserve">20. NaOH </t>
  </si>
  <si>
    <t>NaOH</t>
  </si>
  <si>
    <r>
      <t>21. HNO</t>
    </r>
    <r>
      <rPr>
        <b/>
        <vertAlign val="subscript"/>
        <sz val="11"/>
        <rFont val="Times New Roman"/>
        <family val="1"/>
      </rPr>
      <t>3</t>
    </r>
  </si>
  <si>
    <t>HNO3</t>
  </si>
  <si>
    <t>22. Trimeta PSF</t>
  </si>
  <si>
    <t>Trimeta PSF</t>
  </si>
  <si>
    <t>23. Oxonia</t>
  </si>
  <si>
    <t>Oxonia</t>
  </si>
  <si>
    <t>D. HÓA CHẤT, VẬT TƯ XƯỞNG CHIẾT ĐÓNG GÓI</t>
  </si>
  <si>
    <t>1. Keo dán thùng</t>
  </si>
  <si>
    <t>2. Keo dán nhãn</t>
  </si>
  <si>
    <t>3. Make up</t>
  </si>
  <si>
    <t>4. Cleaning/1000 lít bia Thành phẩm</t>
  </si>
  <si>
    <t>5. Mực in date sản phẩm</t>
  </si>
  <si>
    <t>6. Mực in date thùng</t>
  </si>
  <si>
    <t>7. Bright N' Clean</t>
  </si>
  <si>
    <t>8. Polix XT</t>
  </si>
  <si>
    <t>9. Polix Des</t>
  </si>
  <si>
    <t>10. Aquafos CPA</t>
  </si>
  <si>
    <t>11. Lubodrive+Astrolube</t>
  </si>
  <si>
    <t>12. Dryexx</t>
  </si>
  <si>
    <t>13. Topax 686</t>
  </si>
  <si>
    <t>14. Topax 91-66</t>
  </si>
  <si>
    <t>15. Xút</t>
  </si>
  <si>
    <t>E. HAO PHÍ</t>
  </si>
  <si>
    <t>1. Chai/lon rỗng</t>
  </si>
  <si>
    <t>4. Thùng Carton</t>
  </si>
  <si>
    <t>F. NHIÊN LIỆU, NĂNG LƯỢNG</t>
  </si>
  <si>
    <t>1. Điện/1000 lít bia thành phẩm</t>
  </si>
  <si>
    <t>Điện</t>
  </si>
  <si>
    <t>1.1 Điện các đơn vị sử dụng/1000 lít bia thành phẩm</t>
  </si>
  <si>
    <t>KWh</t>
  </si>
  <si>
    <t>Xưởng Nấu - Lên men</t>
  </si>
  <si>
    <t>X. NLM</t>
  </si>
  <si>
    <t>Xưởng Chiết - Đóng gói (Dây chuyền lon)</t>
  </si>
  <si>
    <t>Chiết lon</t>
  </si>
  <si>
    <t>Xưởng Chiết - Đóng gói (Dây chuyền chai)</t>
  </si>
  <si>
    <t>Chiết chai</t>
  </si>
  <si>
    <t>Xưởng ĐLBT</t>
  </si>
  <si>
    <t>X. ĐLBT</t>
  </si>
  <si>
    <t>Chiếu sáng</t>
  </si>
  <si>
    <t>Nước thải</t>
  </si>
  <si>
    <t>Căn tin</t>
  </si>
  <si>
    <t>Hơi nóng</t>
  </si>
  <si>
    <t>3.1. Nước các đơn vị sử dụng/1000 lít bia thành phẩm</t>
  </si>
  <si>
    <r>
      <t>m</t>
    </r>
    <r>
      <rPr>
        <vertAlign val="superscript"/>
        <sz val="11"/>
        <rFont val="Times New Roman"/>
        <family val="1"/>
      </rPr>
      <t>3</t>
    </r>
  </si>
  <si>
    <t>Xưởng Chiết - Đóng gói</t>
  </si>
  <si>
    <t xml:space="preserve">X. CĐG  </t>
  </si>
  <si>
    <t>G. NGUYÊN LIỆU, HÓA CHẤT XỬ LÝ NƯỚC CẤP</t>
  </si>
  <si>
    <t>1. NaCl</t>
  </si>
  <si>
    <t>NaCl</t>
  </si>
  <si>
    <t>2. Nước Javel</t>
  </si>
  <si>
    <t>Nước Javel</t>
  </si>
  <si>
    <t>4. PAC</t>
  </si>
  <si>
    <t>PAC</t>
  </si>
  <si>
    <t>5. LF</t>
  </si>
  <si>
    <t>LF</t>
  </si>
  <si>
    <t>6. NaOH</t>
  </si>
  <si>
    <t>Xút chiết</t>
  </si>
  <si>
    <t>Ngày 02 tháng 07 năm 2017</t>
  </si>
  <si>
    <t>THỐNG KÊ NHÀ MÁY</t>
  </si>
  <si>
    <r>
      <rPr>
        <b/>
        <sz val="13"/>
        <rFont val="Times New Roman"/>
        <family val="1"/>
      </rPr>
      <t>I. Kết luận:</t>
    </r>
    <r>
      <rPr>
        <sz val="13"/>
        <rFont val="Times New Roman"/>
        <family val="1"/>
      </rPr>
      <t xml:space="preserve"> Make up và mực in date bia chai tăng và cao hơn ĐMĐK</t>
    </r>
  </si>
  <si>
    <r>
      <rPr>
        <b/>
        <sz val="13"/>
        <rFont val="Times New Roman"/>
        <family val="1"/>
      </rPr>
      <t>II. Nguyên nhân:</t>
    </r>
    <r>
      <rPr>
        <sz val="13"/>
        <rFont val="Times New Roman"/>
        <family val="1"/>
      </rPr>
      <t xml:space="preserve"> Thay bộ lọc chính máy in date chai theo định kì năm/lần (khi thay lọc
 sẽ bỏ hết phần mực in, dung môi bị cặn và thay vào đó là mực in, dung môi mới)</t>
    </r>
  </si>
  <si>
    <t xml:space="preserve">       Ngày     tháng 4  năm 2018</t>
  </si>
  <si>
    <t>3. Houblon cao (50%)/1000 L  nha 13 oP (75% Malt)</t>
  </si>
  <si>
    <t>I. Kết luận:</t>
  </si>
  <si>
    <r>
      <rPr>
        <b/>
        <sz val="13"/>
        <rFont val="Times New Roman"/>
        <family val="1"/>
      </rPr>
      <t>II. Nguyên nhân:</t>
    </r>
    <r>
      <rPr>
        <sz val="13"/>
        <rFont val="Times New Roman"/>
        <family val="1"/>
      </rPr>
      <t xml:space="preserve"> </t>
    </r>
  </si>
  <si>
    <t>Thực hiện ĐM tháng 4/2018</t>
  </si>
  <si>
    <t>Thực hiện ĐM tháng 1/2018</t>
  </si>
  <si>
    <t>BÁO CÁO THỰC HIỆN ĐỊNH MỨC KINH TẾ KỸ THUẬT 
THÁNG 01/2018</t>
  </si>
  <si>
    <t>BÁO CÁO THỰC HIỆN ĐỊNH MỨC KINH TẾ KỸ THUẬT 
THÁNG 4/2018</t>
  </si>
  <si>
    <t>3. Houblon cao (50%)/1000 L  nha 13 oP (100% Malt)</t>
  </si>
  <si>
    <r>
      <t>I. Kết luận:</t>
    </r>
    <r>
      <rPr>
        <sz val="13"/>
        <rFont val="Times New Roman"/>
        <family val="1"/>
      </rPr>
      <t xml:space="preserve"> </t>
    </r>
  </si>
  <si>
    <t xml:space="preserve">II. Nguyên nhân: </t>
  </si>
  <si>
    <t xml:space="preserve">       Ngày     tháng 5 năm 2018</t>
  </si>
  <si>
    <t>BÁO CÁO THỰC HIỆN ĐỊNH MỨC KINH TẾ KỸ THUẬT 
NĂM 2018</t>
  </si>
  <si>
    <t>Trung bình ĐM 2018</t>
  </si>
  <si>
    <t>Tháng 2</t>
  </si>
  <si>
    <t>Tháng 3/2018</t>
  </si>
  <si>
    <t>Tháng 4/2018</t>
  </si>
  <si>
    <t>Tháng 5/2018</t>
  </si>
  <si>
    <t>Tháng 6</t>
  </si>
  <si>
    <t>Tháng 7</t>
  </si>
  <si>
    <t>Tháng 8</t>
  </si>
  <si>
    <t>Tháng 9</t>
  </si>
  <si>
    <t>Thực hiện ĐM tháng   /2018</t>
  </si>
  <si>
    <t>BÁO CÁO THỰC HIỆN ĐỊNH MỨC KINH TẾ KỸ THUẬT 
THÁNG   /2018</t>
  </si>
  <si>
    <t xml:space="preserve">       Ngày     tháng    năm 2018</t>
  </si>
  <si>
    <t xml:space="preserve">ĐM Tổng công ty phê duyệt năm 2018 </t>
  </si>
  <si>
    <r>
      <t xml:space="preserve">1. Malt/1000 L nha 13 </t>
    </r>
    <r>
      <rPr>
        <b/>
        <u/>
        <vertAlign val="superscript"/>
        <sz val="11"/>
        <rFont val="Times New Roman"/>
        <family val="1"/>
      </rPr>
      <t>o</t>
    </r>
    <r>
      <rPr>
        <b/>
        <u/>
        <sz val="11"/>
        <rFont val="Times New Roman"/>
        <family val="1"/>
      </rPr>
      <t>P 
(75% Malt)</t>
    </r>
  </si>
  <si>
    <r>
      <t xml:space="preserve">2.Gạo/1000 L nha 13 </t>
    </r>
    <r>
      <rPr>
        <b/>
        <u/>
        <vertAlign val="superscript"/>
        <sz val="11"/>
        <rFont val="Times New Roman"/>
        <family val="1"/>
      </rPr>
      <t>o</t>
    </r>
    <r>
      <rPr>
        <b/>
        <u/>
        <sz val="11"/>
        <rFont val="Times New Roman"/>
        <family val="1"/>
      </rPr>
      <t>P 
(75% Malt)</t>
    </r>
  </si>
  <si>
    <r>
      <t xml:space="preserve">3. Houblon cao (50%)/1000 L  nha 13 </t>
    </r>
    <r>
      <rPr>
        <b/>
        <u/>
        <vertAlign val="superscript"/>
        <sz val="10"/>
        <rFont val="Times New Roman"/>
        <family val="1"/>
      </rPr>
      <t xml:space="preserve">Op
</t>
    </r>
    <r>
      <rPr>
        <b/>
        <u/>
        <sz val="10"/>
        <rFont val="Times New Roman"/>
        <family val="1"/>
      </rPr>
      <t xml:space="preserve"> (75% Malt)</t>
    </r>
  </si>
  <si>
    <r>
      <t xml:space="preserve">4. Houblon viên  (10%)/1000 L  nha 13 </t>
    </r>
    <r>
      <rPr>
        <b/>
        <u/>
        <vertAlign val="superscript"/>
        <sz val="10"/>
        <rFont val="Times New Roman"/>
        <family val="1"/>
      </rPr>
      <t>o</t>
    </r>
    <r>
      <rPr>
        <b/>
        <u/>
        <sz val="10"/>
        <rFont val="Times New Roman"/>
        <family val="1"/>
      </rPr>
      <t>P
 (75% Malt)</t>
    </r>
  </si>
  <si>
    <r>
      <t xml:space="preserve">5. Malt/1000 L nha 13 </t>
    </r>
    <r>
      <rPr>
        <b/>
        <u/>
        <vertAlign val="superscript"/>
        <sz val="11"/>
        <rFont val="Times New Roman"/>
        <family val="1"/>
      </rPr>
      <t>o</t>
    </r>
    <r>
      <rPr>
        <b/>
        <u/>
        <sz val="11"/>
        <rFont val="Times New Roman"/>
        <family val="1"/>
      </rPr>
      <t>P 
(100% Malt)</t>
    </r>
  </si>
  <si>
    <r>
      <t xml:space="preserve">7. Houblon Viên (10%)/1000 L nha 13 </t>
    </r>
    <r>
      <rPr>
        <b/>
        <u/>
        <vertAlign val="superscript"/>
        <sz val="10"/>
        <rFont val="Times New Roman"/>
        <family val="1"/>
      </rPr>
      <t>o</t>
    </r>
    <r>
      <rPr>
        <b/>
        <u/>
        <sz val="10"/>
        <rFont val="Times New Roman"/>
        <family val="1"/>
      </rPr>
      <t>P 
(100% Malt)</t>
    </r>
  </si>
  <si>
    <t>6. Houblon cao (50%)/1000 L  nha 13 Op
 (100% Malt)</t>
  </si>
  <si>
    <r>
      <t xml:space="preserve">8.1 Maturex(AlDC*2)/1000 L nha 13 </t>
    </r>
    <r>
      <rPr>
        <b/>
        <u/>
        <vertAlign val="superscript"/>
        <sz val="10"/>
        <rFont val="Times New Roman"/>
        <family val="1"/>
      </rPr>
      <t>o</t>
    </r>
    <r>
      <rPr>
        <b/>
        <u/>
        <sz val="10"/>
        <rFont val="Times New Roman"/>
        <family val="1"/>
      </rPr>
      <t>P 
(100% malt)</t>
    </r>
  </si>
  <si>
    <r>
      <t xml:space="preserve">8.2 Maturex(ALDC*2)/1000 L nha 13 </t>
    </r>
    <r>
      <rPr>
        <b/>
        <u/>
        <vertAlign val="superscript"/>
        <sz val="11"/>
        <rFont val="Times New Roman"/>
        <family val="1"/>
      </rPr>
      <t>o</t>
    </r>
    <r>
      <rPr>
        <b/>
        <u/>
        <sz val="11"/>
        <rFont val="Times New Roman"/>
        <family val="1"/>
      </rPr>
      <t>P
 (75% malt)</t>
    </r>
  </si>
  <si>
    <t>Tăng/ giảm so với ĐMPD</t>
  </si>
  <si>
    <t>BÁO CÁO THỰC HIỆN ĐỊNH MỨC KINH TẾ KỸ THUẬT THÁNG   /2018</t>
  </si>
  <si>
    <r>
      <t>Kg</t>
    </r>
    <r>
      <rPr>
        <sz val="13"/>
        <rFont val="Calibri"/>
        <family val="2"/>
      </rPr>
      <t>ɑ</t>
    </r>
  </si>
  <si>
    <t>Kgɑ</t>
  </si>
  <si>
    <t>ĐM T7/2018</t>
  </si>
  <si>
    <t>ĐM T3/2018</t>
  </si>
  <si>
    <t>Định mức sử dụng
trong tháng 7</t>
  </si>
  <si>
    <t>BÁO CÁO ĐỊNH MỨC KTKT VÀ ĐỊNH MỨC SỬ DỤNG NGUYÊN VẬT LIỆU THÁNG 07-2018</t>
  </si>
  <si>
    <t>KTSX- TH- TT04- BM12</t>
  </si>
  <si>
    <t>01</t>
  </si>
  <si>
    <t>XƯỞNG CHIẾT - ĐÓNG GÓI</t>
  </si>
  <si>
    <t>ĐM Đ.KÝ 
2018</t>
  </si>
  <si>
    <t>ĐM
THỰC HIỆN T.07</t>
  </si>
  <si>
    <t>SO SÁNH VỚI ĐM</t>
  </si>
  <si>
    <t>NGUYÊN NHÂN
TĂNG/GIẢM</t>
  </si>
  <si>
    <t>% Tăng, giảm 
ĐM 
 2017</t>
  </si>
  <si>
    <t>Định mức T.06</t>
  </si>
  <si>
    <t>% Tăng, giảm ĐM T.06</t>
  </si>
  <si>
    <t>̶̶  Nước nha 75% Malt</t>
  </si>
  <si>
    <t>̶̶  Nước nha 100% Malt</t>
  </si>
  <si>
    <t xml:space="preserve"> </t>
  </si>
  <si>
    <t>B. NGUYÊN VẬT LIỆU, PHỤ GIA XƯỞNG NẤU LÊN MEN</t>
  </si>
  <si>
    <r>
      <t xml:space="preserve">1. Malt/1000L nha 13 </t>
    </r>
    <r>
      <rPr>
        <b/>
        <u/>
        <vertAlign val="superscript"/>
        <sz val="11"/>
        <rFont val="Times New Roman"/>
        <family val="1"/>
      </rPr>
      <t>o</t>
    </r>
    <r>
      <rPr>
        <b/>
        <u/>
        <sz val="11"/>
        <rFont val="Times New Roman"/>
        <family val="1"/>
      </rPr>
      <t>P (75% Malt)</t>
    </r>
  </si>
  <si>
    <r>
      <t xml:space="preserve">2. Gạo/1000 L nha 13 </t>
    </r>
    <r>
      <rPr>
        <b/>
        <u/>
        <vertAlign val="superscript"/>
        <sz val="11"/>
        <rFont val="Times New Roman"/>
        <family val="1"/>
      </rPr>
      <t>o</t>
    </r>
    <r>
      <rPr>
        <b/>
        <u/>
        <sz val="11"/>
        <rFont val="Times New Roman"/>
        <family val="1"/>
      </rPr>
      <t>P (75% Malt)</t>
    </r>
  </si>
  <si>
    <r>
      <t xml:space="preserve">3. Houblon cao (50%)/1000 L nha 13 </t>
    </r>
    <r>
      <rPr>
        <b/>
        <vertAlign val="superscript"/>
        <sz val="11"/>
        <rFont val="Times New Roman"/>
        <family val="1"/>
      </rPr>
      <t>o</t>
    </r>
    <r>
      <rPr>
        <b/>
        <sz val="11"/>
        <rFont val="Times New Roman"/>
        <family val="1"/>
      </rPr>
      <t>P 
(75% Malt)</t>
    </r>
  </si>
  <si>
    <r>
      <t xml:space="preserve">4. Houblon viên (10%)/1000 L nha 13 </t>
    </r>
    <r>
      <rPr>
        <b/>
        <u/>
        <vertAlign val="superscript"/>
        <sz val="11"/>
        <rFont val="Times New Roman"/>
        <family val="1"/>
      </rPr>
      <t>o</t>
    </r>
    <r>
      <rPr>
        <b/>
        <u/>
        <sz val="11"/>
        <rFont val="Times New Roman"/>
        <family val="1"/>
      </rPr>
      <t>P
(75% Malt)</t>
    </r>
  </si>
  <si>
    <r>
      <t xml:space="preserve">6. Houblon cao (50%)/1000 L nha 13 </t>
    </r>
    <r>
      <rPr>
        <b/>
        <u/>
        <vertAlign val="superscript"/>
        <sz val="11"/>
        <rFont val="Times New Roman"/>
        <family val="1"/>
      </rPr>
      <t>o</t>
    </r>
    <r>
      <rPr>
        <b/>
        <u/>
        <sz val="11"/>
        <rFont val="Times New Roman"/>
        <family val="1"/>
      </rPr>
      <t>P 
(100% Malt)</t>
    </r>
  </si>
  <si>
    <r>
      <t xml:space="preserve">7. Houblon viên (10%)/1000 L nha 13 </t>
    </r>
    <r>
      <rPr>
        <b/>
        <u/>
        <vertAlign val="superscript"/>
        <sz val="11"/>
        <rFont val="Times New Roman"/>
        <family val="1"/>
      </rPr>
      <t>o</t>
    </r>
    <r>
      <rPr>
        <b/>
        <u/>
        <sz val="11"/>
        <rFont val="Times New Roman"/>
        <family val="1"/>
      </rPr>
      <t>P
(100% Malt)</t>
    </r>
  </si>
  <si>
    <r>
      <t xml:space="preserve">8. Maturex/1000 L nha 13 </t>
    </r>
    <r>
      <rPr>
        <b/>
        <u/>
        <vertAlign val="superscript"/>
        <sz val="11"/>
        <color rgb="FFFF0000"/>
        <rFont val="Times New Roman"/>
        <family val="1"/>
      </rPr>
      <t>o</t>
    </r>
    <r>
      <rPr>
        <b/>
        <u/>
        <sz val="11"/>
        <color rgb="FFFF0000"/>
        <rFont val="Times New Roman"/>
        <family val="1"/>
      </rPr>
      <t>P (75% Malt)</t>
    </r>
  </si>
  <si>
    <r>
      <t xml:space="preserve">9. Maturex/1000 L nha 13 </t>
    </r>
    <r>
      <rPr>
        <b/>
        <u/>
        <vertAlign val="superscript"/>
        <sz val="11"/>
        <color rgb="FFFF0000"/>
        <rFont val="Times New Roman"/>
        <family val="1"/>
      </rPr>
      <t>o</t>
    </r>
    <r>
      <rPr>
        <b/>
        <u/>
        <sz val="11"/>
        <color rgb="FFFF0000"/>
        <rFont val="Times New Roman"/>
        <family val="1"/>
      </rPr>
      <t>P (100% Malt)</t>
    </r>
  </si>
  <si>
    <t>C. HÓA CHẤT, VẬT TƯ XƯỞNG CHIẾT - ĐÓNG GÓI</t>
  </si>
  <si>
    <t>1. Keo dán nhãn</t>
  </si>
  <si>
    <t>2. Keo dán thùng</t>
  </si>
  <si>
    <t>3. Make up (Dung môi) SP</t>
  </si>
  <si>
    <t>4. Dung môi  thùng</t>
  </si>
  <si>
    <t>5. Cleaning/1000 lít bia Thành phẩm</t>
  </si>
  <si>
    <t>6. Mực in date sản phẩm</t>
  </si>
  <si>
    <t>7. Mực in date thùng</t>
  </si>
  <si>
    <t>8. Stabilon BPC</t>
  </si>
  <si>
    <t>7. Bright N Clean</t>
  </si>
  <si>
    <t>D. HAO PHÍ</t>
  </si>
  <si>
    <t>4. Thùng giấy</t>
  </si>
  <si>
    <t>E. NHIÊN LIỆU, NĂNG LƯỢNG</t>
  </si>
  <si>
    <t>1. Điện các đơn vị sử dụng/1000 lít bia thành phẩm</t>
  </si>
  <si>
    <t>2. Điện lưới/1000 lít bia thành phẩm</t>
  </si>
  <si>
    <t>3. Hơi nóng/1000 lít bia thành phẩm</t>
  </si>
  <si>
    <t>4. Nước các đơn vị sử dụng/1000 lít bia thành phẩm</t>
  </si>
  <si>
    <t>5. Nước nguồn/1000 lít bia thành phẩm</t>
  </si>
  <si>
    <t>1. Điện sử dụng/1000 lít bia thành phẩm</t>
  </si>
  <si>
    <t>2. Nước sử dụng/1000 lít bia thành phẩm</t>
  </si>
  <si>
    <t>D. SOUDE/1000 lít bia thành phẩm</t>
  </si>
  <si>
    <t>Do thay soude định kỳ bồn soude 2, kết hợp thay các ron làm kín trên bồn soude 2.</t>
  </si>
  <si>
    <t>Kiên Giang, ngày 01 tháng 08 năm 2018</t>
  </si>
  <si>
    <t>Người lập biểu</t>
  </si>
  <si>
    <t>QĐ XƯỞNG CHIẾT ĐÓNG GÓI</t>
  </si>
  <si>
    <t xml:space="preserve">NGUYỄN THỊ THUẬN AN </t>
  </si>
  <si>
    <t>HUỲNH HỮU BỒI</t>
  </si>
  <si>
    <t>CÔNG TY CỔ PHẦN BIA SÀI GÒN - KIÊN GIANG</t>
  </si>
  <si>
    <t>ĐƠN VỊ: XƯỞNG ĐỘNG LỰC-BẢO TRÌ</t>
  </si>
  <si>
    <t>BÁO CÁO TỔNG HỢP ĐỊNH MỨC XƯỞNG ĐỘNG LỰC - BẢO TRÌ</t>
  </si>
  <si>
    <t>TP</t>
  </si>
  <si>
    <t>SL (Két, thùng)</t>
  </si>
  <si>
    <t>SL (Lít)</t>
  </si>
  <si>
    <t>Export 355</t>
  </si>
  <si>
    <t>Special 330</t>
  </si>
  <si>
    <t>KGB chai</t>
  </si>
  <si>
    <t>Lager 330</t>
  </si>
  <si>
    <t>Legend</t>
  </si>
  <si>
    <t>KGB</t>
  </si>
  <si>
    <t>KGB(thùng12)</t>
  </si>
  <si>
    <t>Legend (lốc)</t>
  </si>
  <si>
    <t>KGB (lốc)</t>
  </si>
  <si>
    <t>Bia tươi KGB</t>
  </si>
  <si>
    <t>Bia tươi Legend</t>
  </si>
  <si>
    <t>Tổng</t>
  </si>
  <si>
    <t>I. ĐỊNH MỨC HÓA CHẤT, NGUYÊN LIỆU, VẬT TƯ</t>
  </si>
  <si>
    <t>STT</t>
  </si>
  <si>
    <t xml:space="preserve">Hóa chất - Nhiên liệu </t>
  </si>
  <si>
    <t>Lượng sử dụng
trong tháng 7</t>
  </si>
  <si>
    <t>Định mức
tháng 6</t>
  </si>
  <si>
    <t>Định mức
đăng ký 2018</t>
  </si>
  <si>
    <t>SO SÁNH TĂNG/GIẢM</t>
  </si>
  <si>
    <t>% tăng/giảm
so với tháng 6</t>
  </si>
  <si>
    <t>% tăng/giảm
so với ĐM đăng ký</t>
  </si>
  <si>
    <t>kg</t>
  </si>
  <si>
    <t>Javen</t>
  </si>
  <si>
    <t>Dầu DO 0,05%</t>
  </si>
  <si>
    <t>lít</t>
  </si>
  <si>
    <t>Dầu FO</t>
  </si>
  <si>
    <t>II. ĐỊNH MỨC ĐIỆN, NƯỚC, HƠI TỔNG</t>
  </si>
  <si>
    <t>Điện, nước, hơi</t>
  </si>
  <si>
    <t>Điện lưới</t>
  </si>
  <si>
    <t>kW</t>
  </si>
  <si>
    <t>Nước nguồn</t>
  </si>
  <si>
    <r>
      <t>m</t>
    </r>
    <r>
      <rPr>
        <vertAlign val="superscript"/>
        <sz val="11"/>
        <color theme="1"/>
        <rFont val="Times New Roman"/>
        <family val="1"/>
      </rPr>
      <t>3</t>
    </r>
  </si>
  <si>
    <t>tấn</t>
  </si>
  <si>
    <t>III. ĐỊNH MỨC ĐIỆN CÁC ĐƠN VỊ</t>
  </si>
  <si>
    <t>Đơn vị</t>
  </si>
  <si>
    <t>% tăng/giảm</t>
  </si>
  <si>
    <t>Xưởng Nấu-Lên men</t>
  </si>
  <si>
    <t>Xưởng Chiết-Đóng gói (Dây chuyền chai)</t>
  </si>
  <si>
    <t>Xưởng Chiết-Đóng gói (Dây chuyền lon)</t>
  </si>
  <si>
    <t>Xưởng CĐ-ĐL</t>
  </si>
  <si>
    <t>IV. ĐỊNH MỨC NƯỚC CÁC ĐƠN VỊ</t>
  </si>
  <si>
    <t>Xưởng Chiết-Đóng gói</t>
  </si>
  <si>
    <t>XLN thải</t>
  </si>
  <si>
    <r>
      <t>m</t>
    </r>
    <r>
      <rPr>
        <vertAlign val="superscript"/>
        <sz val="11"/>
        <color theme="1"/>
        <rFont val="Times New Roman"/>
        <family val="1"/>
      </rPr>
      <t>3</t>
    </r>
    <r>
      <rPr>
        <sz val="11"/>
        <color theme="1"/>
        <rFont val="Calibri"/>
        <family val="2"/>
        <charset val="163"/>
        <scheme val="minor"/>
      </rPr>
      <t/>
    </r>
  </si>
  <si>
    <t>Nước sinh hoạt</t>
  </si>
  <si>
    <t>Kiên Giang, ngày ... tháng ... năm ...</t>
  </si>
  <si>
    <t>NGƯỜI LẬP</t>
  </si>
  <si>
    <t>TẠ CHÂU THÁI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</si>
  <si>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</si>
  <si>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(c)</t>
  </si>
  <si>
    <t>(x) = (c-a)/a%</t>
  </si>
  <si>
    <t>(y) = (c-b)/b%</t>
  </si>
  <si>
    <t>KTSX-TH-TT04-BM11</t>
  </si>
  <si>
    <t>TĂNG GIẢM SO VỚI ĐỊNH MỨC PHÊ DUYỆT (%)</t>
  </si>
  <si>
    <t>Bia lon</t>
  </si>
  <si>
    <t>Bia chai</t>
  </si>
  <si>
    <t>Special</t>
  </si>
  <si>
    <t xml:space="preserve"> Lager</t>
  </si>
  <si>
    <t>Gold</t>
  </si>
  <si>
    <t xml:space="preserve"> Lager 355</t>
  </si>
  <si>
    <t>Silver</t>
  </si>
  <si>
    <t>I</t>
  </si>
  <si>
    <t>Khu vực Nấu</t>
  </si>
  <si>
    <r>
      <t>CaCl</t>
    </r>
    <r>
      <rPr>
        <vertAlign val="subscript"/>
        <sz val="10"/>
        <rFont val="Times New Roman"/>
        <family val="1"/>
      </rPr>
      <t>2</t>
    </r>
  </si>
  <si>
    <r>
      <t>CaSO</t>
    </r>
    <r>
      <rPr>
        <vertAlign val="subscript"/>
        <sz val="10"/>
        <rFont val="Times New Roman"/>
        <family val="1"/>
      </rPr>
      <t>4</t>
    </r>
  </si>
  <si>
    <r>
      <t>ZnSO</t>
    </r>
    <r>
      <rPr>
        <vertAlign val="subscript"/>
        <sz val="10"/>
        <rFont val="Times New Roman"/>
        <family val="1"/>
      </rPr>
      <t>4</t>
    </r>
  </si>
  <si>
    <t>Caramel</t>
  </si>
  <si>
    <t>Acid lactic 80%</t>
  </si>
  <si>
    <t>Acid lactic 88%</t>
  </si>
  <si>
    <t>Acid Ascorbic</t>
  </si>
  <si>
    <t>Termamyl SC</t>
  </si>
  <si>
    <t>SEB HT</t>
  </si>
  <si>
    <t>Enzyme AMYLEX 4T</t>
  </si>
  <si>
    <t>Emzyme Ultraflomax</t>
  </si>
  <si>
    <t>Emzyme SEB FLO</t>
  </si>
  <si>
    <t>Emzyme LAMINEX
MaxFlow 4G</t>
  </si>
  <si>
    <r>
      <t>Enzym Filtrase</t>
    </r>
    <r>
      <rPr>
        <vertAlign val="superscript"/>
        <sz val="10"/>
        <rFont val="Times New Roman"/>
        <family val="1"/>
      </rPr>
      <t>®</t>
    </r>
    <r>
      <rPr>
        <sz val="10"/>
        <rFont val="Times New Roman"/>
        <family val="1"/>
      </rPr>
      <t>Sprint</t>
    </r>
  </si>
  <si>
    <t>II</t>
  </si>
  <si>
    <t>Khu vực Lên men - Lọc</t>
  </si>
  <si>
    <t>Arabinol SB5</t>
  </si>
  <si>
    <t>Daralar</t>
  </si>
  <si>
    <t>Siligel S</t>
  </si>
  <si>
    <t>Britesorb D300 CE</t>
  </si>
  <si>
    <t>Antioxin SB</t>
  </si>
  <si>
    <r>
      <t>KHSO</t>
    </r>
    <r>
      <rPr>
        <vertAlign val="subscript"/>
        <sz val="10"/>
        <rFont val="Times New Roman"/>
        <family val="1"/>
      </rPr>
      <t>3</t>
    </r>
  </si>
  <si>
    <t>PVPP</t>
  </si>
  <si>
    <t>Divergan RS, S</t>
  </si>
  <si>
    <t>III</t>
  </si>
  <si>
    <t>Khu vực Chiết</t>
  </si>
  <si>
    <t>Stabilon ACB</t>
  </si>
  <si>
    <t>Stabilon BPC</t>
  </si>
  <si>
    <t>Stabilon CN</t>
  </si>
  <si>
    <t>Foam Nox</t>
  </si>
  <si>
    <t>XY12</t>
  </si>
  <si>
    <t>Bright N' Clean 1299</t>
  </si>
  <si>
    <t>Polix XT</t>
  </si>
  <si>
    <t>Mix KTA</t>
  </si>
  <si>
    <t>WPS 20</t>
  </si>
  <si>
    <t>Polix Des</t>
  </si>
  <si>
    <t>Aquafos CPA</t>
  </si>
  <si>
    <t>Sopuroxid 15</t>
  </si>
  <si>
    <t>Lubodrive/ Astrulibe</t>
  </si>
  <si>
    <t>Luboklar GP</t>
  </si>
  <si>
    <t>Dryexx</t>
  </si>
  <si>
    <t>Aqua Slide</t>
  </si>
  <si>
    <t>Astrolube</t>
  </si>
  <si>
    <t>Soudel 51</t>
  </si>
  <si>
    <t>Astro-lube</t>
  </si>
  <si>
    <t>IV</t>
  </si>
  <si>
    <t>Khu vực xử lý nước cấp</t>
  </si>
  <si>
    <t>Antiscalant / LF</t>
  </si>
  <si>
    <t>Than hoạt tính</t>
  </si>
  <si>
    <t>Nhựa Cation</t>
  </si>
  <si>
    <t>Nhựa Anion</t>
  </si>
  <si>
    <t xml:space="preserve">Polymer </t>
  </si>
  <si>
    <t>HCl</t>
  </si>
  <si>
    <t>Clorine</t>
  </si>
  <si>
    <t>Nước Javel 100%</t>
  </si>
  <si>
    <t>V</t>
  </si>
  <si>
    <t>Khu vực lò hơi</t>
  </si>
  <si>
    <r>
      <t>Na</t>
    </r>
    <r>
      <rPr>
        <vertAlign val="subscript"/>
        <sz val="10"/>
        <rFont val="Times New Roman"/>
        <family val="1"/>
      </rPr>
      <t>2</t>
    </r>
    <r>
      <rPr>
        <sz val="10"/>
        <rFont val="Times New Roman"/>
        <family val="1"/>
      </rPr>
      <t>SO</t>
    </r>
    <r>
      <rPr>
        <vertAlign val="subscript"/>
        <sz val="10"/>
        <rFont val="Times New Roman"/>
        <family val="1"/>
      </rPr>
      <t>3</t>
    </r>
  </si>
  <si>
    <r>
      <t>Na</t>
    </r>
    <r>
      <rPr>
        <vertAlign val="subscript"/>
        <sz val="10"/>
        <rFont val="Times New Roman"/>
        <family val="1"/>
      </rPr>
      <t>3</t>
    </r>
    <r>
      <rPr>
        <sz val="10"/>
        <rFont val="Times New Roman"/>
        <family val="1"/>
      </rPr>
      <t>SO</t>
    </r>
    <r>
      <rPr>
        <vertAlign val="subscript"/>
        <sz val="10"/>
        <rFont val="Times New Roman"/>
        <family val="1"/>
      </rPr>
      <t>4</t>
    </r>
  </si>
  <si>
    <t>Water Pro 19 PULV</t>
  </si>
  <si>
    <t>Water Pro 22310</t>
  </si>
  <si>
    <t>VI</t>
  </si>
  <si>
    <t>Hóa chất CIP</t>
  </si>
  <si>
    <t>NaOH (quy về xút 100%)</t>
  </si>
  <si>
    <r>
      <t>HNO</t>
    </r>
    <r>
      <rPr>
        <vertAlign val="subscript"/>
        <sz val="10"/>
        <rFont val="Times New Roman"/>
        <family val="1"/>
      </rPr>
      <t>3</t>
    </r>
  </si>
  <si>
    <r>
      <t>H</t>
    </r>
    <r>
      <rPr>
        <vertAlign val="subscript"/>
        <sz val="10"/>
        <rFont val="Times New Roman"/>
        <family val="1"/>
      </rPr>
      <t>3</t>
    </r>
    <r>
      <rPr>
        <sz val="10"/>
        <rFont val="Times New Roman"/>
        <family val="1"/>
      </rPr>
      <t>PO</t>
    </r>
    <r>
      <rPr>
        <vertAlign val="subscript"/>
        <sz val="10"/>
        <rFont val="Times New Roman"/>
        <family val="1"/>
      </rPr>
      <t>3</t>
    </r>
  </si>
  <si>
    <t>Trimeta  ES</t>
  </si>
  <si>
    <t>Trimeta  PSF</t>
  </si>
  <si>
    <t>Acid ATR B</t>
  </si>
  <si>
    <t>Celon</t>
  </si>
  <si>
    <t>Celopol Liquid</t>
  </si>
  <si>
    <t>Oxonia Active</t>
  </si>
  <si>
    <t>Oxonia Active 150</t>
  </si>
  <si>
    <t xml:space="preserve">Peracid </t>
  </si>
  <si>
    <t>SU 560</t>
  </si>
  <si>
    <t>HS 35</t>
  </si>
  <si>
    <t>Purexol 2</t>
  </si>
  <si>
    <t>Exelerate HS-I</t>
  </si>
  <si>
    <t>Reen Conc P</t>
  </si>
  <si>
    <t>Topax 66</t>
  </si>
  <si>
    <t>Topax 91-66</t>
  </si>
  <si>
    <t>Topax marine 62</t>
  </si>
  <si>
    <t>Topax 56</t>
  </si>
  <si>
    <t>Bluefoam CL-M</t>
  </si>
  <si>
    <t>Tháng 1</t>
  </si>
  <si>
    <t>Tháng 3</t>
  </si>
  <si>
    <t>Tháng 4</t>
  </si>
  <si>
    <t>Tháng 5</t>
  </si>
  <si>
    <t>Tháng 10</t>
  </si>
  <si>
    <t>Tháng 11</t>
  </si>
  <si>
    <t>Tháng 12</t>
  </si>
  <si>
    <r>
      <t xml:space="preserve">1. Malt/1000 L nha 13 </t>
    </r>
    <r>
      <rPr>
        <b/>
        <u/>
        <vertAlign val="superscript"/>
        <sz val="13"/>
        <rFont val="Times New Roman"/>
        <family val="1"/>
      </rPr>
      <t>o</t>
    </r>
    <r>
      <rPr>
        <b/>
        <u/>
        <sz val="13"/>
        <rFont val="Times New Roman"/>
        <family val="1"/>
      </rPr>
      <t>P 
(75% Malt)</t>
    </r>
  </si>
  <si>
    <r>
      <t xml:space="preserve">2.Gạo/1000 L nha 13 </t>
    </r>
    <r>
      <rPr>
        <b/>
        <u/>
        <vertAlign val="superscript"/>
        <sz val="13"/>
        <rFont val="Times New Roman"/>
        <family val="1"/>
      </rPr>
      <t>o</t>
    </r>
    <r>
      <rPr>
        <b/>
        <u/>
        <sz val="13"/>
        <rFont val="Times New Roman"/>
        <family val="1"/>
      </rPr>
      <t>P 
(75% Malt)</t>
    </r>
  </si>
  <si>
    <r>
      <t xml:space="preserve">5. Malt/1000 L nha 13 </t>
    </r>
    <r>
      <rPr>
        <b/>
        <u/>
        <vertAlign val="superscript"/>
        <sz val="13"/>
        <rFont val="Times New Roman"/>
        <family val="1"/>
      </rPr>
      <t>o</t>
    </r>
    <r>
      <rPr>
        <b/>
        <u/>
        <sz val="13"/>
        <rFont val="Times New Roman"/>
        <family val="1"/>
      </rPr>
      <t>P 
(100% Malt)</t>
    </r>
  </si>
  <si>
    <t>II HAO PHÍ</t>
  </si>
  <si>
    <r>
      <t xml:space="preserve">3. Houblon cao (50%)/1000 L  nha 13 </t>
    </r>
    <r>
      <rPr>
        <b/>
        <u/>
        <vertAlign val="superscript"/>
        <sz val="13"/>
        <rFont val="Times New Roman"/>
        <family val="1"/>
      </rPr>
      <t>O</t>
    </r>
    <r>
      <rPr>
        <b/>
        <u/>
        <sz val="13"/>
        <rFont val="Times New Roman"/>
        <family val="1"/>
      </rPr>
      <t>P (75% Malt)</t>
    </r>
  </si>
  <si>
    <r>
      <t xml:space="preserve">4. Houblon viên  (10%)/1000 L  nha 13 </t>
    </r>
    <r>
      <rPr>
        <b/>
        <u/>
        <vertAlign val="superscript"/>
        <sz val="13"/>
        <rFont val="Times New Roman"/>
        <family val="1"/>
      </rPr>
      <t>o</t>
    </r>
    <r>
      <rPr>
        <b/>
        <u/>
        <sz val="13"/>
        <rFont val="Times New Roman"/>
        <family val="1"/>
      </rPr>
      <t>P (75% Malt)</t>
    </r>
  </si>
  <si>
    <t>6. Houblon cao (50%)/1000 L  nha 13 Op (100% Malt)</t>
  </si>
  <si>
    <r>
      <t xml:space="preserve">7. Houblon Viên (10%)/1000 L nha 13 </t>
    </r>
    <r>
      <rPr>
        <b/>
        <u/>
        <vertAlign val="superscript"/>
        <sz val="13"/>
        <rFont val="Times New Roman"/>
        <family val="1"/>
      </rPr>
      <t>o</t>
    </r>
    <r>
      <rPr>
        <b/>
        <u/>
        <sz val="13"/>
        <rFont val="Times New Roman"/>
        <family val="1"/>
      </rPr>
      <t>P (100% Malt)</t>
    </r>
  </si>
  <si>
    <r>
      <t xml:space="preserve">8.1 Maturex(AlDC*2)/1000 L nha 13 </t>
    </r>
    <r>
      <rPr>
        <b/>
        <u/>
        <vertAlign val="superscript"/>
        <sz val="13"/>
        <rFont val="Times New Roman"/>
        <family val="1"/>
      </rPr>
      <t>o</t>
    </r>
    <r>
      <rPr>
        <b/>
        <u/>
        <sz val="13"/>
        <rFont val="Times New Roman"/>
        <family val="1"/>
      </rPr>
      <t>P (100% malt)</t>
    </r>
  </si>
  <si>
    <r>
      <t xml:space="preserve">8.2 Maturex(ALDC*2)/1000 L nha 13 </t>
    </r>
    <r>
      <rPr>
        <b/>
        <u/>
        <vertAlign val="superscript"/>
        <sz val="13"/>
        <rFont val="Times New Roman"/>
        <family val="1"/>
      </rPr>
      <t>o</t>
    </r>
    <r>
      <rPr>
        <b/>
        <u/>
        <sz val="13"/>
        <rFont val="Times New Roman"/>
        <family val="1"/>
      </rPr>
      <t>P (75% malt)</t>
    </r>
  </si>
  <si>
    <t>Bia Draft lon 320</t>
  </si>
  <si>
    <t>Bia tươi LEGEND</t>
  </si>
  <si>
    <t>Bia LEGEND</t>
  </si>
  <si>
    <t>Bia Special chai</t>
  </si>
  <si>
    <t>Bia Draft chai 330</t>
  </si>
  <si>
    <t>ĐỊNH MỨC TCT PHÊ DUYỆT NĂM 2019</t>
  </si>
  <si>
    <t>Potassium Pyrosulfite (K2S2O5)</t>
  </si>
  <si>
    <t>BÁO CÁO SẢN LƯỢNG
 CÁC BÁN THÀNH PHẨM VÀ THÀNH PHẨM
Tháng 01 năm 2019</t>
  </si>
  <si>
    <t>KTSX-TH-TT04-BM8</t>
  </si>
  <si>
    <t>02</t>
  </si>
  <si>
    <t>Các bán thành phẩm 
và thành phẩm</t>
  </si>
  <si>
    <t>Tồn đầu tháng</t>
  </si>
  <si>
    <t>Sản xuất trong tháng</t>
  </si>
  <si>
    <t>Lũy tiến sản xuất năm</t>
  </si>
  <si>
    <t>Tồn cuối tháng</t>
  </si>
  <si>
    <t>Nước nha</t>
  </si>
  <si>
    <t>75% malt</t>
  </si>
  <si>
    <t xml:space="preserve">Tổng cộng </t>
  </si>
  <si>
    <t>100% malt</t>
  </si>
  <si>
    <t>Tổng cộng</t>
  </si>
  <si>
    <t>Bia chai 355- Lager</t>
  </si>
  <si>
    <t>két</t>
  </si>
  <si>
    <t>Bia thành phẩm</t>
  </si>
  <si>
    <t>thùng</t>
  </si>
  <si>
    <t>Bia lon Sài Gòn - Lager</t>
  </si>
  <si>
    <t xml:space="preserve">       Ngày     tháng    năm 2019</t>
  </si>
  <si>
    <t>Bia KGB + LEGEND</t>
  </si>
  <si>
    <t>Bia DRAFT</t>
  </si>
  <si>
    <t xml:space="preserve">ĐM Tổng công ty phê duyệt năm 2019 </t>
  </si>
  <si>
    <t>GHI CHÚ</t>
  </si>
  <si>
    <t xml:space="preserve">     NGƯỜI LẬP BIỂU</t>
  </si>
  <si>
    <t>Bia Draft chai 610 thùng 12</t>
  </si>
  <si>
    <t>Bia KGB lon (4.2% v/v) SD</t>
  </si>
  <si>
    <t>Bia KGB lon (4.2 % v/v) S</t>
  </si>
  <si>
    <t>Đặng Lê Trung Hiếu</t>
  </si>
  <si>
    <t>Thực hiện ĐM tháng   05/2019</t>
  </si>
  <si>
    <t>Tăng/ giảm so với ĐM T04/2019</t>
  </si>
  <si>
    <t>Thực hiện ĐM tháng   06/2019</t>
  </si>
  <si>
    <t>BÁO CÁO THỰC HIỆN ĐỊNH MỨC SỬ DỤNG NGUYÊN VẬT LIỆU PHỤ THÁNG 06/2019</t>
  </si>
  <si>
    <t>THỰC HIỆN ĐỊNH MỨC THÁNG  06/2019</t>
  </si>
  <si>
    <t>BÁO CÁO THỰC HIỆN ĐỊNH MỨC 
KINH TẾ KỸ THUẬT 
THÁNG 06/2019</t>
  </si>
  <si>
    <t>Bia HOI</t>
  </si>
  <si>
    <t xml:space="preserve">       Kiên Giang, ngày 05 tháng 07 năm 2019</t>
  </si>
  <si>
    <t>C. NHIÊN LIỆU, NĂNG LƯỢNG</t>
  </si>
  <si>
    <t>Bia KGB chai (4.5 % v/v)</t>
  </si>
  <si>
    <t>Cider</t>
  </si>
  <si>
    <t>Bia KGB lon (3.9 % v/v)</t>
  </si>
  <si>
    <t>Bia KGB lon (5.1 % v/v) S</t>
  </si>
  <si>
    <t>Bia KGB lon (5.1 % v/v) SD</t>
  </si>
  <si>
    <t>Bia KGB lon  (4.5 % v/v)</t>
  </si>
  <si>
    <t>K/T</t>
  </si>
  <si>
    <t>Lit</t>
  </si>
  <si>
    <t xml:space="preserve">BIA SÀI GÒN </t>
  </si>
  <si>
    <t>KGB - Kiên Giang Beer</t>
  </si>
  <si>
    <t>BIA GIA CÔNG</t>
  </si>
  <si>
    <t>SL</t>
  </si>
  <si>
    <t>KHSX</t>
  </si>
  <si>
    <t>Bia Thủ Công</t>
  </si>
  <si>
    <t>Draft Keg 30l</t>
  </si>
  <si>
    <t>EW_PALE ALE</t>
  </si>
  <si>
    <t>EW_PILSNER</t>
  </si>
  <si>
    <t>EW_IPA</t>
  </si>
  <si>
    <t>EW_HEFFEWEIZEN</t>
  </si>
  <si>
    <t>EW_ROSE</t>
  </si>
  <si>
    <t>EAST WEST</t>
  </si>
  <si>
    <t>Fusal White</t>
  </si>
  <si>
    <t>∑</t>
  </si>
  <si>
    <t>DRAFT  BEER</t>
  </si>
  <si>
    <t>TỔNG CỘNG (THEO NĂM)</t>
  </si>
  <si>
    <t>SO SÁNH KH NĂM (%)</t>
  </si>
  <si>
    <t>THỰC HIỆN SẢN XUẤT</t>
  </si>
  <si>
    <t>KẾ HOẠCH</t>
  </si>
  <si>
    <t>SO SÁNH (%)</t>
  </si>
  <si>
    <t>CÔNG TY CỔ PHẦN</t>
  </si>
  <si>
    <t>BIA SÀI GÒN - KIÊN GIANG</t>
  </si>
  <si>
    <t>Số:    /BC-BSGKG</t>
  </si>
  <si>
    <t>CỘNG HÒA XÃ HỘI CHỦ NGHĨA VIỆT NAM</t>
  </si>
  <si>
    <t>Độc lập - Tự do - Hạnh phúc</t>
  </si>
  <si>
    <t>BÁO CÁO SẢN XUẤT NĂM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</si>
</sst>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3" formatCode="_(* #,##0.00_);_(* \(#,##0.00\);_(* &quot;-&quot;??_);_(@_)"/>
    <numFmt numFmtId="164" formatCode="0.00000"/>
    <numFmt numFmtId="165" formatCode="#,##0.000"/>
    <numFmt numFmtId="166" formatCode="#,##0.0"/>
    <numFmt numFmtId="167" formatCode="_(* #,##0.0000_);_(* \(#,##0.0000\);_(* &quot;-&quot;??_);_(@_)"/>
    <numFmt numFmtId="168" formatCode="_(* #,##0.0_);_(* \(#,##0.0\);_(* &quot;-&quot;??_);_(@_)"/>
    <numFmt numFmtId="169" formatCode="0.0000"/>
    <numFmt numFmtId="170" formatCode="0.000"/>
    <numFmt numFmtId="171" formatCode="#,##0.0000"/>
    <numFmt numFmtId="172" formatCode="0.0"/>
    <numFmt numFmtId="173" formatCode="_(* #,##0.000_);_(* \(#,##0.000\);_(* &quot;-&quot;??_);_(@_)"/>
    <numFmt numFmtId="174" formatCode="0.0%"/>
    <numFmt numFmtId="175" formatCode="0.000000"/>
    <numFmt numFmtId="176" formatCode="0.000%"/>
    <numFmt numFmtId="177" formatCode="_(* #,##0_);_(* \(#,##0\);_(* &quot;-&quot;??_);_(@_)"/>
    <numFmt numFmtId="178" formatCode="#,##0.00000"/>
    <numFmt numFmtId="179" formatCode="_(* #,##0.0_);_(* \(#,##0.0\);_(* &quot;-&quot;?_);_(@_)"/>
  </numFmts>
  <fonts count="1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  <font>
      <sz val="10"/>
      <name val="Arial"/>
      <family val="2"/>
    </font>
    <font>
      <b/>
      <sz val="13"/>
      <name val="Times New Roman"/>
      <family val="1"/>
    </font>
    <font>
      <b/>
      <sz val="14"/>
      <name val="Times New Roman"/>
      <family val="1"/>
    </font>
    <font>
      <b/>
      <i/>
      <sz val="11"/>
      <name val="Times New Roman"/>
      <family val="1"/>
    </font>
    <font>
      <sz val="10"/>
      <name val="Times New Roman"/>
      <family val="1"/>
    </font>
    <font>
      <sz val="13"/>
      <name val="Times New Roman"/>
      <family val="1"/>
    </font>
    <font>
      <sz val="13"/>
      <color indexed="10"/>
      <name val="Times New Roman"/>
      <family val="1"/>
    </font>
    <font>
      <sz val="13"/>
      <color indexed="9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0"/>
      <name val="Times New Roman"/>
      <family val="1"/>
    </font>
    <font>
      <sz val="10"/>
      <color indexed="9"/>
      <name val="Times New Roman"/>
      <family val="1"/>
    </font>
    <font>
      <b/>
      <u/>
      <sz val="13"/>
      <name val="Times New Roman"/>
      <family val="1"/>
    </font>
    <font>
      <sz val="13"/>
      <color theme="0"/>
      <name val="Times New Roman"/>
      <family val="1"/>
    </font>
    <font>
      <b/>
      <u/>
      <vertAlign val="superscript"/>
      <sz val="11"/>
      <name val="Times New Roman"/>
      <family val="1"/>
    </font>
    <font>
      <b/>
      <u/>
      <sz val="11"/>
      <name val="Times New Roman"/>
      <family val="1"/>
    </font>
    <font>
      <b/>
      <u/>
      <vertAlign val="superscript"/>
      <sz val="10"/>
      <name val="Times New Roman"/>
      <family val="1"/>
    </font>
    <font>
      <b/>
      <u/>
      <sz val="10"/>
      <name val="Times New Roman"/>
      <family val="1"/>
    </font>
    <font>
      <sz val="13"/>
      <color rgb="FFFF0000"/>
      <name val="Times New Roman"/>
      <family val="1"/>
    </font>
    <font>
      <sz val="13"/>
      <color theme="1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i/>
      <sz val="11"/>
      <name val="Times New Roman"/>
      <family val="1"/>
    </font>
    <font>
      <sz val="11"/>
      <color theme="1"/>
      <name val="Calibri"/>
      <family val="2"/>
      <scheme val="minor"/>
    </font>
    <font>
      <b/>
      <i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FF0000"/>
      <name val="Times New Roman"/>
      <family val="1"/>
    </font>
    <font>
      <b/>
      <sz val="10"/>
      <color rgb="FF7030A0"/>
      <name val="Times New Roman"/>
      <family val="1"/>
    </font>
    <font>
      <b/>
      <u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rgb="FF7030A0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Calibri"/>
      <family val="2"/>
    </font>
    <font>
      <b/>
      <u/>
      <vertAlign val="superscript"/>
      <sz val="11"/>
      <color theme="1"/>
      <name val="Times New Roman"/>
      <family val="1"/>
    </font>
    <font>
      <sz val="8"/>
      <color theme="1"/>
      <name val="Times New Roman"/>
      <family val="1"/>
    </font>
    <font>
      <b/>
      <vertAlign val="subscript"/>
      <sz val="11"/>
      <name val="Times New Roman"/>
      <family val="1"/>
    </font>
    <font>
      <vertAlign val="superscript"/>
      <sz val="11"/>
      <name val="Times New Roman"/>
      <family val="1"/>
    </font>
    <font>
      <sz val="10"/>
      <color rgb="FF7030A0"/>
      <name val="Times New Roman"/>
      <family val="1"/>
    </font>
    <font>
      <sz val="8"/>
      <name val="Times New Roman"/>
      <family val="1"/>
    </font>
    <font>
      <sz val="12"/>
      <color rgb="FFFF0000"/>
      <name val="Times New Roman"/>
      <family val="1"/>
    </font>
    <font>
      <i/>
      <sz val="13"/>
      <name val="Times New Roman"/>
      <family val="1"/>
    </font>
    <font>
      <sz val="13"/>
      <name val="Calibri"/>
      <family val="2"/>
    </font>
    <font>
      <b/>
      <sz val="12"/>
      <color theme="1"/>
      <name val="Times New Roman"/>
      <family val="1"/>
    </font>
    <font>
      <b/>
      <sz val="14"/>
      <color rgb="FF3333CC"/>
      <name val="Times New Roman"/>
      <family val="1"/>
      <charset val="163"/>
    </font>
    <font>
      <b/>
      <i/>
      <sz val="10"/>
      <color rgb="FF002060"/>
      <name val="Times New Roman"/>
      <family val="1"/>
      <charset val="163"/>
    </font>
    <font>
      <sz val="10"/>
      <name val="Times New Roman"/>
      <family val="1"/>
      <charset val="163"/>
    </font>
    <font>
      <sz val="12"/>
      <color theme="1"/>
      <name val="Times New Roman"/>
      <family val="1"/>
      <charset val="163"/>
    </font>
    <font>
      <b/>
      <i/>
      <sz val="10"/>
      <color theme="1"/>
      <name val="Times New Roman"/>
      <family val="1"/>
      <charset val="163"/>
    </font>
    <font>
      <sz val="10"/>
      <color theme="1"/>
      <name val="Times New Roman"/>
      <family val="1"/>
      <charset val="163"/>
    </font>
    <font>
      <sz val="10"/>
      <color rgb="FF3333CC"/>
      <name val="Times New Roman"/>
      <family val="1"/>
      <charset val="163"/>
    </font>
    <font>
      <sz val="10"/>
      <color rgb="FF002060"/>
      <name val="Times New Roman"/>
      <family val="1"/>
    </font>
    <font>
      <b/>
      <sz val="13"/>
      <color theme="1"/>
      <name val="Times New Roman"/>
      <family val="1"/>
    </font>
    <font>
      <sz val="12"/>
      <color theme="1"/>
      <name val="Times New Roman"/>
      <family val="1"/>
    </font>
    <font>
      <b/>
      <vertAlign val="superscript"/>
      <sz val="11"/>
      <name val="Times New Roman"/>
      <family val="1"/>
    </font>
    <font>
      <b/>
      <u/>
      <vertAlign val="superscript"/>
      <sz val="11"/>
      <color rgb="FFFF0000"/>
      <name val="Times New Roman"/>
      <family val="1"/>
    </font>
    <font>
      <b/>
      <u/>
      <sz val="11"/>
      <color rgb="FFFF0000"/>
      <name val="Times New Roman"/>
      <family val="1"/>
    </font>
    <font>
      <sz val="14"/>
      <color theme="1"/>
      <name val="Times New Roman"/>
      <family val="2"/>
    </font>
    <font>
      <b/>
      <sz val="9"/>
      <color theme="1"/>
      <name val="Times New Roman"/>
      <family val="1"/>
    </font>
    <font>
      <b/>
      <sz val="15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1"/>
      <name val="Times New Roman"/>
      <family val="2"/>
    </font>
    <font>
      <b/>
      <sz val="11"/>
      <color theme="1"/>
      <name val="Times New Roman"/>
      <family val="1"/>
      <charset val="163"/>
    </font>
    <font>
      <b/>
      <sz val="14"/>
      <color theme="1"/>
      <name val="Times New Roman"/>
      <family val="2"/>
    </font>
    <font>
      <sz val="11"/>
      <color theme="1"/>
      <name val="Times New Roman"/>
      <family val="1"/>
      <charset val="163"/>
    </font>
    <font>
      <vertAlign val="superscript"/>
      <sz val="11"/>
      <color theme="1"/>
      <name val="Times New Roman"/>
      <family val="1"/>
    </font>
    <font>
      <i/>
      <sz val="11"/>
      <color theme="1"/>
      <name val="Times New Roman"/>
      <family val="1"/>
    </font>
    <font>
      <b/>
      <sz val="18"/>
      <name val="Times New Roman"/>
      <family val="1"/>
    </font>
    <font>
      <b/>
      <sz val="16"/>
      <name val="Times New Roman"/>
      <family val="1"/>
    </font>
    <font>
      <b/>
      <sz val="10"/>
      <color rgb="FFFF0000"/>
      <name val="Times New Roman"/>
      <family val="1"/>
    </font>
    <font>
      <b/>
      <sz val="8"/>
      <name val="Times New Roman"/>
      <family val="1"/>
    </font>
    <font>
      <vertAlign val="subscript"/>
      <sz val="10"/>
      <name val="Times New Roman"/>
      <family val="1"/>
    </font>
    <font>
      <sz val="9.5"/>
      <color rgb="FFFF0000"/>
      <name val="Times New Roman"/>
      <family val="1"/>
    </font>
    <font>
      <sz val="10"/>
      <color theme="0"/>
      <name val="Times New Roman"/>
      <family val="1"/>
    </font>
    <font>
      <vertAlign val="superscript"/>
      <sz val="10"/>
      <name val="Times New Roman"/>
      <family val="1"/>
    </font>
    <font>
      <sz val="10"/>
      <color rgb="FFFF0000"/>
      <name val="Times New Roman"/>
      <family val="1"/>
    </font>
    <font>
      <sz val="10"/>
      <color theme="1"/>
      <name val="Calibri"/>
      <family val="2"/>
      <charset val="163"/>
      <scheme val="minor"/>
    </font>
    <font>
      <b/>
      <sz val="12"/>
      <color rgb="FFFF0000"/>
      <name val="Times New Roman"/>
      <family val="1"/>
    </font>
    <font>
      <b/>
      <sz val="20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Calibri"/>
      <family val="2"/>
      <charset val="163"/>
      <scheme val="minor"/>
    </font>
    <font>
      <sz val="13"/>
      <color rgb="FFFF0000"/>
      <name val="Calibri"/>
      <family val="2"/>
      <charset val="163"/>
      <scheme val="minor"/>
    </font>
    <font>
      <b/>
      <u/>
      <vertAlign val="superscript"/>
      <sz val="13"/>
      <name val="Times New Roman"/>
      <family val="1"/>
    </font>
    <font>
      <b/>
      <sz val="14"/>
      <color theme="1"/>
      <name val="Times New Roman"/>
      <family val="1"/>
    </font>
    <font>
      <b/>
      <i/>
      <sz val="11"/>
      <color theme="1"/>
      <name val="Times New Roman"/>
      <family val="1"/>
    </font>
    <font>
      <sz val="10"/>
      <color indexed="10"/>
      <name val="Times New Roman"/>
      <family val="1"/>
    </font>
    <font>
      <sz val="11"/>
      <color rgb="FF333333"/>
      <name val="Arial"/>
      <family val="2"/>
    </font>
    <font>
      <i/>
      <sz val="12"/>
      <name val="Times New Roman"/>
      <family val="1"/>
    </font>
    <font>
      <b/>
      <sz val="8"/>
      <color rgb="FFFF0000"/>
      <name val="Times New Roman"/>
      <family val="1"/>
    </font>
    <font>
      <sz val="9.5"/>
      <name val="Times New Roman"/>
      <family val="1"/>
    </font>
    <font>
      <b/>
      <sz val="9.5"/>
      <name val="Times New Roman"/>
      <family val="1"/>
    </font>
    <font>
      <b/>
      <sz val="10"/>
      <color theme="5" tint="-0.249977111117893"/>
      <name val="Times New Roman"/>
      <family val="1"/>
    </font>
    <font>
      <b/>
      <sz val="8"/>
      <color theme="5" tint="-0.249977111117893"/>
      <name val="Times New Roman"/>
      <family val="1"/>
    </font>
    <font>
      <sz val="10"/>
      <color theme="5" tint="-0.249977111117893"/>
      <name val="Times New Roman"/>
      <family val="1"/>
    </font>
    <font>
      <sz val="13"/>
      <color theme="5" tint="-0.249977111117893"/>
      <name val="Times New Roman"/>
      <family val="1"/>
    </font>
    <font>
      <sz val="14"/>
      <color theme="1"/>
      <name val="Calibri"/>
      <family val="2"/>
      <scheme val="minor"/>
    </font>
    <font>
      <i/>
      <sz val="14"/>
      <name val="Times New Roman"/>
      <family val="1"/>
    </font>
    <font>
      <b/>
      <sz val="9"/>
      <name val="Times New Roman"/>
      <family val="1"/>
    </font>
    <font>
      <b/>
      <sz val="9"/>
      <color rgb="FFFF0000"/>
      <name val="Times New Roman"/>
      <family val="1"/>
    </font>
    <font>
      <b/>
      <sz val="9"/>
      <color rgb="FFC00000"/>
      <name val="Times New Roman"/>
      <family val="1"/>
    </font>
    <font>
      <sz val="9"/>
      <color rgb="FFC00000"/>
      <name val="Times New Roman"/>
      <family val="1"/>
    </font>
    <font>
      <sz val="9"/>
      <color rgb="FFFF0000"/>
      <name val="Times New Roman"/>
      <family val="1"/>
    </font>
    <font>
      <sz val="9"/>
      <color rgb="FF2CEC27"/>
      <name val="Times New Roman"/>
      <family val="1"/>
    </font>
    <font>
      <b/>
      <sz val="9"/>
      <color rgb="FF2CEC27"/>
      <name val="Times New Roman"/>
      <family val="1"/>
    </font>
    <font>
      <sz val="9"/>
      <color rgb="FF0032EA"/>
      <name val="Times New Roman"/>
      <family val="1"/>
    </font>
    <font>
      <b/>
      <sz val="9"/>
      <color rgb="FF0032EA"/>
      <name val="Times New Roman"/>
      <family val="1"/>
    </font>
    <font>
      <b/>
      <sz val="9"/>
      <color rgb="FFFFC000"/>
      <name val="Times New Roman"/>
      <family val="1"/>
    </font>
    <font>
      <sz val="9"/>
      <color rgb="FF00CCFF"/>
      <name val="Times New Roman"/>
      <family val="1"/>
    </font>
    <font>
      <b/>
      <sz val="9"/>
      <color rgb="FF00CCFF"/>
      <name val="Times New Roman"/>
      <family val="1"/>
    </font>
    <font>
      <sz val="9"/>
      <color rgb="FF00CC66"/>
      <name val="Times New Roman"/>
      <family val="1"/>
    </font>
    <font>
      <sz val="10"/>
      <color rgb="FF00CC66"/>
      <name val="Times New Roman"/>
      <family val="1"/>
    </font>
    <font>
      <b/>
      <sz val="9"/>
      <color rgb="FF00CC66"/>
      <name val="Times New Roman"/>
      <family val="1"/>
    </font>
    <font>
      <sz val="9"/>
      <color rgb="FF00FF99"/>
      <name val="Times New Roman"/>
      <family val="1"/>
    </font>
    <font>
      <b/>
      <sz val="9"/>
      <color rgb="FF00FF99"/>
      <name val="Times New Roman"/>
      <family val="1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FFFF00"/>
      <name val="Times New Roman"/>
      <family val="1"/>
    </font>
    <font>
      <b/>
      <sz val="10"/>
      <color rgb="FF00CCFF"/>
      <name val="Calibri"/>
      <family val="2"/>
    </font>
    <font>
      <sz val="9"/>
      <color rgb="FFFF3333"/>
      <name val="Times New Roman"/>
      <family val="1"/>
    </font>
    <font>
      <b/>
      <sz val="9"/>
      <color rgb="FFFF3333"/>
      <name val="Times New Roman"/>
      <family val="1"/>
    </font>
    <font>
      <sz val="9"/>
      <color rgb="FF2CEC00"/>
      <name val="Times New Roman"/>
      <family val="1"/>
    </font>
    <font>
      <b/>
      <sz val="9"/>
      <color rgb="FF2CEC00"/>
      <name val="Times New Roman"/>
      <family val="1"/>
    </font>
    <font>
      <sz val="9"/>
      <color rgb="FFFFFF00"/>
      <name val="Times New Roman"/>
      <family val="1"/>
    </font>
    <font>
      <sz val="9"/>
      <color rgb="FF0033EA"/>
      <name val="Times New Roman"/>
      <family val="1"/>
    </font>
    <font>
      <sz val="10"/>
      <color rgb="FF0033EA"/>
      <name val="Times New Roman"/>
      <family val="1"/>
    </font>
    <font>
      <b/>
      <sz val="9"/>
      <color rgb="FF0033EA"/>
      <name val="Times New Roman"/>
      <family val="1"/>
    </font>
    <font>
      <sz val="10"/>
      <color rgb="FFFFFF00"/>
      <name val="Times New Roman"/>
      <family val="1"/>
    </font>
    <font>
      <sz val="9"/>
      <color theme="7"/>
      <name val="Times New Roman"/>
      <family val="1"/>
    </font>
    <font>
      <b/>
      <sz val="9"/>
      <color theme="7"/>
      <name val="Times New Roman"/>
      <family val="1"/>
    </font>
    <font>
      <sz val="9"/>
      <color rgb="FF0000CC"/>
      <name val="Times New Roman"/>
      <family val="1"/>
    </font>
    <font>
      <b/>
      <sz val="9"/>
      <color rgb="FF0000CC"/>
      <name val="Times New Roman"/>
      <family val="1"/>
    </font>
    <font>
      <b/>
      <sz val="10"/>
      <color rgb="FFFFC000"/>
      <name val="Calibri"/>
      <family val="2"/>
    </font>
    <font>
      <b/>
      <sz val="14"/>
      <color rgb="FFFF0000"/>
      <name val="Times New Roman"/>
      <family val="1"/>
    </font>
    <font>
      <b/>
      <sz val="14"/>
      <color rgb="FF0000CC"/>
      <name val="Times New Roman"/>
      <family val="1"/>
    </font>
    <font>
      <b/>
      <sz val="14"/>
      <color rgb="FFFFFF00"/>
      <name val="Times New Roman"/>
      <family val="1"/>
    </font>
    <font>
      <b/>
      <sz val="12"/>
      <color rgb="FF0000CC"/>
      <name val="Times New Roman"/>
      <family val="1"/>
    </font>
    <font>
      <b/>
      <sz val="11"/>
      <color rgb="FF0000CC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rgb="FFE60A0A"/>
      <name val="Times New Roman"/>
      <family val="1"/>
    </font>
    <font>
      <b/>
      <sz val="9"/>
      <color rgb="FFE60A0A"/>
      <name val="Times New Roman"/>
      <family val="1"/>
    </font>
    <font>
      <sz val="11"/>
      <color rgb="FFE60A0A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0066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/>
      <top style="thin">
        <color rgb="FF00B0F0"/>
      </top>
      <bottom/>
      <diagonal/>
    </border>
    <border>
      <left/>
      <right style="thin">
        <color rgb="FF00B0F0"/>
      </right>
      <top style="thin">
        <color rgb="FF00B0F0"/>
      </top>
      <bottom/>
      <diagonal/>
    </border>
    <border>
      <left style="thin">
        <color rgb="FF00B0F0"/>
      </left>
      <right/>
      <top/>
      <bottom style="thin">
        <color rgb="FF00B0F0"/>
      </bottom>
      <diagonal/>
    </border>
    <border>
      <left/>
      <right style="thin">
        <color rgb="FF00B0F0"/>
      </right>
      <top/>
      <bottom style="thin">
        <color rgb="FF00B0F0"/>
      </bottom>
      <diagonal/>
    </border>
    <border>
      <left style="thin">
        <color rgb="FF00B0F0"/>
      </left>
      <right/>
      <top style="thin">
        <color rgb="FF00B0F0"/>
      </top>
      <bottom style="thin">
        <color rgb="FF00B0F0"/>
      </bottom>
      <diagonal/>
    </border>
    <border>
      <left/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/>
      <diagonal/>
    </border>
    <border>
      <left style="thin">
        <color rgb="FF00B0F0"/>
      </left>
      <right style="thin">
        <color rgb="FF00B0F0"/>
      </right>
      <top/>
      <bottom/>
      <diagonal/>
    </border>
    <border>
      <left style="thin">
        <color rgb="FF00B0F0"/>
      </left>
      <right style="thin">
        <color rgb="FF00B0F0"/>
      </right>
      <top/>
      <bottom style="thin">
        <color rgb="FF00B0F0"/>
      </bottom>
      <diagonal/>
    </border>
    <border>
      <left style="thin">
        <color rgb="FF00B0F0"/>
      </left>
      <right/>
      <top/>
      <bottom/>
      <diagonal/>
    </border>
    <border>
      <left/>
      <right/>
      <top style="thin">
        <color rgb="FF00B0F0"/>
      </top>
      <bottom style="thin">
        <color rgb="FF00B0F0"/>
      </bottom>
      <diagonal/>
    </border>
    <border>
      <left/>
      <right/>
      <top/>
      <bottom style="thin">
        <color rgb="FF00B0F0"/>
      </bottom>
      <diagonal/>
    </border>
    <border>
      <left/>
      <right/>
      <top style="thin">
        <color rgb="FF00B0F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rgb="FF00B0F0"/>
      </top>
      <bottom style="thin">
        <color rgb="FF00B0F0"/>
      </bottom>
      <diagonal/>
    </border>
  </borders>
  <cellStyleXfs count="16">
    <xf numFmtId="0" fontId="0" fillId="0" borderId="0"/>
    <xf numFmtId="0" fontId="2" fillId="0" borderId="0"/>
    <xf numFmtId="43" fontId="6" fillId="0" borderId="0" applyFont="0" applyFill="0" applyBorder="0" applyAlignment="0" applyProtection="0"/>
    <xf numFmtId="0" fontId="2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59" fillId="0" borderId="0"/>
    <xf numFmtId="0" fontId="2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6" fillId="0" borderId="0"/>
    <xf numFmtId="43" fontId="25" fillId="0" borderId="0" applyFont="0" applyFill="0" applyBorder="0" applyAlignment="0" applyProtection="0"/>
    <xf numFmtId="0" fontId="97" fillId="0" borderId="0"/>
    <xf numFmtId="9" fontId="97" fillId="0" borderId="0" applyFont="0" applyFill="0" applyBorder="0" applyAlignment="0" applyProtection="0"/>
    <xf numFmtId="43" fontId="97" fillId="0" borderId="0" applyFont="0" applyFill="0" applyBorder="0" applyAlignment="0" applyProtection="0"/>
  </cellStyleXfs>
  <cellXfs count="1188">
    <xf numFmtId="0" fontId="0" fillId="0" borderId="0" xfId="0"/>
    <xf numFmtId="164" fontId="5" fillId="0" borderId="1" xfId="1" applyNumberFormat="1" applyFont="1" applyBorder="1" applyAlignment="1">
      <alignment vertical="center"/>
    </xf>
    <xf numFmtId="0" fontId="6" fillId="0" borderId="0" xfId="1" applyFont="1"/>
    <xf numFmtId="0" fontId="7" fillId="0" borderId="0" xfId="1" applyFont="1"/>
    <xf numFmtId="0" fontId="7" fillId="0" borderId="0" xfId="1" applyFont="1" applyAlignment="1">
      <alignment horizontal="center"/>
    </xf>
    <xf numFmtId="165" fontId="8" fillId="0" borderId="0" xfId="1" applyNumberFormat="1" applyFont="1"/>
    <xf numFmtId="4" fontId="9" fillId="0" borderId="0" xfId="1" applyNumberFormat="1" applyFont="1"/>
    <xf numFmtId="0" fontId="11" fillId="0" borderId="0" xfId="1" applyFont="1"/>
    <xf numFmtId="0" fontId="12" fillId="0" borderId="1" xfId="1" applyFont="1" applyBorder="1" applyAlignment="1">
      <alignment horizontal="center" vertical="center" wrapText="1"/>
    </xf>
    <xf numFmtId="4" fontId="13" fillId="0" borderId="1" xfId="1" applyNumberFormat="1" applyFont="1" applyBorder="1"/>
    <xf numFmtId="0" fontId="7" fillId="0" borderId="1" xfId="1" applyFont="1" applyBorder="1" applyAlignment="1">
      <alignment horizontal="center"/>
    </xf>
    <xf numFmtId="165" fontId="9" fillId="0" borderId="1" xfId="1" applyNumberFormat="1" applyFont="1" applyBorder="1"/>
    <xf numFmtId="3" fontId="9" fillId="0" borderId="1" xfId="1" applyNumberFormat="1" applyFont="1" applyBorder="1"/>
    <xf numFmtId="0" fontId="7" fillId="0" borderId="1" xfId="1" applyFont="1" applyBorder="1" applyAlignment="1">
      <alignment horizontal="right"/>
    </xf>
    <xf numFmtId="43" fontId="7" fillId="0" borderId="1" xfId="2" applyFont="1" applyBorder="1" applyAlignment="1">
      <alignment horizontal="right"/>
    </xf>
    <xf numFmtId="165" fontId="7" fillId="0" borderId="1" xfId="1" applyNumberFormat="1" applyFont="1" applyBorder="1"/>
    <xf numFmtId="43" fontId="8" fillId="0" borderId="1" xfId="2" applyFont="1" applyBorder="1" applyAlignment="1">
      <alignment horizontal="right"/>
    </xf>
    <xf numFmtId="43" fontId="7" fillId="0" borderId="0" xfId="2" applyFont="1" applyAlignment="1">
      <alignment horizontal="center"/>
    </xf>
    <xf numFmtId="165" fontId="15" fillId="0" borderId="1" xfId="1" applyNumberFormat="1" applyFont="1" applyBorder="1"/>
    <xf numFmtId="0" fontId="15" fillId="0" borderId="1" xfId="1" applyFont="1" applyBorder="1"/>
    <xf numFmtId="4" fontId="9" fillId="0" borderId="1" xfId="1" applyNumberFormat="1" applyFont="1" applyBorder="1"/>
    <xf numFmtId="43" fontId="7" fillId="0" borderId="1" xfId="2" applyFont="1" applyBorder="1"/>
    <xf numFmtId="4" fontId="7" fillId="0" borderId="0" xfId="1" applyNumberFormat="1" applyFont="1"/>
    <xf numFmtId="43" fontId="7" fillId="0" borderId="1" xfId="2" applyFont="1" applyBorder="1" applyAlignment="1">
      <alignment horizontal="center"/>
    </xf>
    <xf numFmtId="166" fontId="7" fillId="0" borderId="1" xfId="1" applyNumberFormat="1" applyFont="1" applyBorder="1" applyAlignment="1">
      <alignment horizontal="right"/>
    </xf>
    <xf numFmtId="167" fontId="7" fillId="0" borderId="1" xfId="2" applyNumberFormat="1" applyFont="1" applyBorder="1" applyAlignment="1">
      <alignment horizontal="right"/>
    </xf>
    <xf numFmtId="168" fontId="7" fillId="0" borderId="1" xfId="2" applyNumberFormat="1" applyFont="1" applyBorder="1" applyAlignment="1">
      <alignment horizontal="right"/>
    </xf>
    <xf numFmtId="169" fontId="7" fillId="0" borderId="1" xfId="1" applyNumberFormat="1" applyFont="1" applyBorder="1" applyAlignment="1">
      <alignment horizontal="right"/>
    </xf>
    <xf numFmtId="169" fontId="7" fillId="0" borderId="1" xfId="2" applyNumberFormat="1" applyFont="1" applyBorder="1" applyAlignment="1">
      <alignment horizontal="right"/>
    </xf>
    <xf numFmtId="165" fontId="7" fillId="0" borderId="1" xfId="1" applyNumberFormat="1" applyFont="1" applyBorder="1" applyAlignment="1">
      <alignment horizontal="right"/>
    </xf>
    <xf numFmtId="4" fontId="7" fillId="0" borderId="1" xfId="1" applyNumberFormat="1" applyFont="1" applyBorder="1" applyAlignment="1">
      <alignment horizontal="right"/>
    </xf>
    <xf numFmtId="170" fontId="7" fillId="0" borderId="1" xfId="1" applyNumberFormat="1" applyFont="1" applyBorder="1" applyAlignment="1">
      <alignment horizontal="right"/>
    </xf>
    <xf numFmtId="171" fontId="9" fillId="0" borderId="1" xfId="1" applyNumberFormat="1" applyFont="1" applyBorder="1"/>
    <xf numFmtId="171" fontId="7" fillId="0" borderId="1" xfId="1" applyNumberFormat="1" applyFont="1" applyBorder="1" applyAlignment="1">
      <alignment horizontal="right"/>
    </xf>
    <xf numFmtId="3" fontId="7" fillId="0" borderId="1" xfId="1" applyNumberFormat="1" applyFont="1" applyBorder="1" applyAlignment="1">
      <alignment horizontal="right"/>
    </xf>
    <xf numFmtId="4" fontId="7" fillId="0" borderId="1" xfId="1" applyNumberFormat="1" applyFont="1" applyBorder="1"/>
    <xf numFmtId="2" fontId="7" fillId="0" borderId="1" xfId="1" applyNumberFormat="1" applyFont="1" applyBorder="1" applyAlignment="1">
      <alignment horizontal="right"/>
    </xf>
    <xf numFmtId="0" fontId="7" fillId="2" borderId="1" xfId="1" applyFont="1" applyFill="1" applyBorder="1" applyAlignment="1">
      <alignment horizontal="right"/>
    </xf>
    <xf numFmtId="2" fontId="20" fillId="0" borderId="0" xfId="1" applyNumberFormat="1" applyFont="1"/>
    <xf numFmtId="170" fontId="7" fillId="0" borderId="0" xfId="1" applyNumberFormat="1" applyFont="1" applyAlignment="1">
      <alignment horizontal="right"/>
    </xf>
    <xf numFmtId="2" fontId="21" fillId="0" borderId="0" xfId="1" applyNumberFormat="1" applyFont="1" applyAlignment="1">
      <alignment horizontal="right"/>
    </xf>
    <xf numFmtId="0" fontId="11" fillId="0" borderId="0" xfId="3" applyFont="1"/>
    <xf numFmtId="0" fontId="23" fillId="0" borderId="0" xfId="3" applyFont="1"/>
    <xf numFmtId="0" fontId="24" fillId="0" borderId="0" xfId="3" applyFont="1" applyAlignment="1">
      <alignment horizontal="center"/>
    </xf>
    <xf numFmtId="0" fontId="24" fillId="0" borderId="0" xfId="3" applyFont="1"/>
    <xf numFmtId="0" fontId="22" fillId="0" borderId="0" xfId="3" applyFont="1" applyAlignment="1">
      <alignment horizontal="center"/>
    </xf>
    <xf numFmtId="0" fontId="23" fillId="0" borderId="0" xfId="3" applyFont="1" applyAlignment="1">
      <alignment horizontal="center"/>
    </xf>
    <xf numFmtId="0" fontId="11" fillId="0" borderId="0" xfId="3" applyFont="1" applyAlignment="1">
      <alignment horizontal="center"/>
    </xf>
    <xf numFmtId="0" fontId="10" fillId="0" borderId="0" xfId="3" applyFont="1"/>
    <xf numFmtId="0" fontId="10" fillId="0" borderId="0" xfId="3" applyFont="1" applyAlignment="1">
      <alignment horizontal="center"/>
    </xf>
    <xf numFmtId="164" fontId="26" fillId="0" borderId="3" xfId="1" applyNumberFormat="1" applyFont="1" applyBorder="1" applyAlignment="1">
      <alignment vertical="center"/>
    </xf>
    <xf numFmtId="0" fontId="27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  <xf numFmtId="164" fontId="27" fillId="3" borderId="1" xfId="0" applyNumberFormat="1" applyFont="1" applyFill="1" applyBorder="1" applyAlignment="1">
      <alignment horizontal="center" vertical="center" wrapText="1"/>
    </xf>
    <xf numFmtId="164" fontId="27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170" fontId="23" fillId="4" borderId="1" xfId="0" applyNumberFormat="1" applyFont="1" applyFill="1" applyBorder="1" applyAlignment="1">
      <alignment horizontal="center" vertical="center"/>
    </xf>
    <xf numFmtId="164" fontId="31" fillId="4" borderId="2" xfId="0" applyNumberFormat="1" applyFont="1" applyFill="1" applyBorder="1" applyAlignment="1">
      <alignment horizontal="center" vertical="center"/>
    </xf>
    <xf numFmtId="170" fontId="33" fillId="4" borderId="1" xfId="0" applyNumberFormat="1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wrapText="1"/>
    </xf>
    <xf numFmtId="0" fontId="31" fillId="0" borderId="0" xfId="0" applyFont="1"/>
    <xf numFmtId="0" fontId="31" fillId="0" borderId="1" xfId="0" applyFont="1" applyBorder="1" applyAlignment="1">
      <alignment horizontal="center" vertical="center"/>
    </xf>
    <xf numFmtId="0" fontId="31" fillId="5" borderId="1" xfId="0" applyFont="1" applyFill="1" applyBorder="1" applyAlignment="1">
      <alignment horizontal="center" vertical="center"/>
    </xf>
    <xf numFmtId="164" fontId="31" fillId="6" borderId="2" xfId="0" applyNumberFormat="1" applyFont="1" applyFill="1" applyBorder="1" applyAlignment="1">
      <alignment horizontal="center" vertical="center"/>
    </xf>
    <xf numFmtId="164" fontId="31" fillId="7" borderId="2" xfId="0" applyNumberFormat="1" applyFont="1" applyFill="1" applyBorder="1" applyAlignment="1">
      <alignment horizontal="center" vertical="center"/>
    </xf>
    <xf numFmtId="164" fontId="33" fillId="7" borderId="2" xfId="0" applyNumberFormat="1" applyFont="1" applyFill="1" applyBorder="1" applyAlignment="1">
      <alignment horizontal="center" vertical="center"/>
    </xf>
    <xf numFmtId="0" fontId="31" fillId="0" borderId="1" xfId="0" applyFont="1" applyBorder="1" applyAlignment="1">
      <alignment wrapText="1"/>
    </xf>
    <xf numFmtId="2" fontId="23" fillId="5" borderId="1" xfId="0" applyNumberFormat="1" applyFont="1" applyFill="1" applyBorder="1" applyAlignment="1">
      <alignment horizontal="center" vertical="center"/>
    </xf>
    <xf numFmtId="2" fontId="31" fillId="6" borderId="2" xfId="0" applyNumberFormat="1" applyFont="1" applyFill="1" applyBorder="1" applyAlignment="1">
      <alignment horizontal="center" vertical="center"/>
    </xf>
    <xf numFmtId="2" fontId="31" fillId="7" borderId="2" xfId="0" applyNumberFormat="1" applyFont="1" applyFill="1" applyBorder="1" applyAlignment="1">
      <alignment horizontal="center" vertical="center"/>
    </xf>
    <xf numFmtId="2" fontId="33" fillId="7" borderId="2" xfId="0" applyNumberFormat="1" applyFont="1" applyFill="1" applyBorder="1" applyAlignment="1">
      <alignment horizontal="center" vertical="center"/>
    </xf>
    <xf numFmtId="2" fontId="31" fillId="6" borderId="1" xfId="0" applyNumberFormat="1" applyFont="1" applyFill="1" applyBorder="1" applyAlignment="1">
      <alignment horizontal="center" vertical="center"/>
    </xf>
    <xf numFmtId="2" fontId="31" fillId="7" borderId="1" xfId="0" applyNumberFormat="1" applyFont="1" applyFill="1" applyBorder="1" applyAlignment="1">
      <alignment horizontal="center" vertical="center"/>
    </xf>
    <xf numFmtId="2" fontId="23" fillId="0" borderId="1" xfId="0" applyNumberFormat="1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170" fontId="23" fillId="0" borderId="1" xfId="0" applyNumberFormat="1" applyFont="1" applyBorder="1" applyAlignment="1">
      <alignment horizontal="center" vertical="center"/>
    </xf>
    <xf numFmtId="164" fontId="31" fillId="6" borderId="1" xfId="0" applyNumberFormat="1" applyFont="1" applyFill="1" applyBorder="1" applyAlignment="1">
      <alignment horizontal="center" vertical="center"/>
    </xf>
    <xf numFmtId="164" fontId="31" fillId="7" borderId="1" xfId="0" applyNumberFormat="1" applyFont="1" applyFill="1" applyBorder="1" applyAlignment="1">
      <alignment horizontal="center" vertical="center"/>
    </xf>
    <xf numFmtId="164" fontId="33" fillId="7" borderId="1" xfId="0" applyNumberFormat="1" applyFont="1" applyFill="1" applyBorder="1" applyAlignment="1">
      <alignment horizontal="center" vertical="center"/>
    </xf>
    <xf numFmtId="172" fontId="31" fillId="6" borderId="2" xfId="0" applyNumberFormat="1" applyFont="1" applyFill="1" applyBorder="1" applyAlignment="1">
      <alignment horizontal="center" vertical="center"/>
    </xf>
    <xf numFmtId="172" fontId="31" fillId="7" borderId="2" xfId="0" applyNumberFormat="1" applyFont="1" applyFill="1" applyBorder="1" applyAlignment="1">
      <alignment horizontal="center" vertical="center"/>
    </xf>
    <xf numFmtId="10" fontId="23" fillId="5" borderId="1" xfId="4" applyNumberFormat="1" applyFont="1" applyFill="1" applyBorder="1" applyAlignment="1">
      <alignment horizontal="center" vertical="center"/>
    </xf>
    <xf numFmtId="10" fontId="31" fillId="6" borderId="2" xfId="4" applyNumberFormat="1" applyFont="1" applyFill="1" applyBorder="1" applyAlignment="1">
      <alignment horizontal="center" vertical="center"/>
    </xf>
    <xf numFmtId="10" fontId="33" fillId="7" borderId="2" xfId="4" applyNumberFormat="1" applyFont="1" applyFill="1" applyBorder="1" applyAlignment="1">
      <alignment horizontal="center" vertical="center"/>
    </xf>
    <xf numFmtId="0" fontId="37" fillId="0" borderId="1" xfId="0" applyFont="1" applyBorder="1" applyAlignment="1">
      <alignment wrapText="1"/>
    </xf>
    <xf numFmtId="10" fontId="31" fillId="6" borderId="1" xfId="4" applyNumberFormat="1" applyFont="1" applyFill="1" applyBorder="1" applyAlignment="1">
      <alignment horizontal="center" vertical="center"/>
    </xf>
    <xf numFmtId="10" fontId="33" fillId="7" borderId="1" xfId="4" applyNumberFormat="1" applyFont="1" applyFill="1" applyBorder="1" applyAlignment="1">
      <alignment horizontal="center" vertical="center"/>
    </xf>
    <xf numFmtId="170" fontId="23" fillId="5" borderId="1" xfId="0" applyNumberFormat="1" applyFont="1" applyFill="1" applyBorder="1" applyAlignment="1">
      <alignment horizontal="center" vertical="center"/>
    </xf>
    <xf numFmtId="170" fontId="23" fillId="6" borderId="2" xfId="0" applyNumberFormat="1" applyFont="1" applyFill="1" applyBorder="1" applyAlignment="1">
      <alignment horizontal="center" vertical="center"/>
    </xf>
    <xf numFmtId="170" fontId="23" fillId="7" borderId="2" xfId="0" applyNumberFormat="1" applyFont="1" applyFill="1" applyBorder="1" applyAlignment="1">
      <alignment horizontal="center" vertical="center"/>
    </xf>
    <xf numFmtId="0" fontId="31" fillId="0" borderId="1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31" fillId="0" borderId="1" xfId="0" quotePrefix="1" applyFont="1" applyBorder="1" applyAlignment="1">
      <alignment horizontal="center" vertical="center"/>
    </xf>
    <xf numFmtId="170" fontId="31" fillId="6" borderId="1" xfId="0" applyNumberFormat="1" applyFont="1" applyFill="1" applyBorder="1" applyAlignment="1">
      <alignment horizontal="center" vertical="center"/>
    </xf>
    <xf numFmtId="170" fontId="31" fillId="7" borderId="1" xfId="0" applyNumberFormat="1" applyFont="1" applyFill="1" applyBorder="1" applyAlignment="1">
      <alignment horizontal="center" vertical="center"/>
    </xf>
    <xf numFmtId="170" fontId="31" fillId="6" borderId="2" xfId="0" applyNumberFormat="1" applyFont="1" applyFill="1" applyBorder="1" applyAlignment="1">
      <alignment horizontal="center" vertical="center"/>
    </xf>
    <xf numFmtId="170" fontId="31" fillId="7" borderId="2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170" fontId="32" fillId="6" borderId="2" xfId="0" applyNumberFormat="1" applyFont="1" applyFill="1" applyBorder="1" applyAlignment="1">
      <alignment horizontal="center" vertical="center"/>
    </xf>
    <xf numFmtId="170" fontId="32" fillId="7" borderId="2" xfId="0" applyNumberFormat="1" applyFont="1" applyFill="1" applyBorder="1" applyAlignment="1">
      <alignment horizontal="center" vertical="center"/>
    </xf>
    <xf numFmtId="0" fontId="32" fillId="0" borderId="1" xfId="0" applyFont="1" applyBorder="1" applyAlignment="1">
      <alignment wrapText="1"/>
    </xf>
    <xf numFmtId="0" fontId="32" fillId="0" borderId="0" xfId="0" applyFont="1"/>
    <xf numFmtId="172" fontId="31" fillId="6" borderId="1" xfId="0" applyNumberFormat="1" applyFont="1" applyFill="1" applyBorder="1" applyAlignment="1">
      <alignment horizontal="center" vertical="center"/>
    </xf>
    <xf numFmtId="172" fontId="31" fillId="7" borderId="1" xfId="0" applyNumberFormat="1" applyFont="1" applyFill="1" applyBorder="1" applyAlignment="1">
      <alignment horizontal="center" vertical="center"/>
    </xf>
    <xf numFmtId="167" fontId="23" fillId="0" borderId="1" xfId="0" applyNumberFormat="1" applyFont="1" applyBorder="1" applyAlignment="1">
      <alignment horizontal="center" vertical="center"/>
    </xf>
    <xf numFmtId="169" fontId="31" fillId="6" borderId="2" xfId="0" applyNumberFormat="1" applyFont="1" applyFill="1" applyBorder="1" applyAlignment="1">
      <alignment horizontal="center" vertical="center"/>
    </xf>
    <xf numFmtId="169" fontId="31" fillId="7" borderId="2" xfId="0" applyNumberFormat="1" applyFont="1" applyFill="1" applyBorder="1" applyAlignment="1">
      <alignment horizontal="center" vertical="center"/>
    </xf>
    <xf numFmtId="169" fontId="33" fillId="7" borderId="2" xfId="0" applyNumberFormat="1" applyFont="1" applyFill="1" applyBorder="1" applyAlignment="1">
      <alignment horizontal="center" vertical="center"/>
    </xf>
    <xf numFmtId="0" fontId="31" fillId="4" borderId="3" xfId="0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3" fillId="4" borderId="1" xfId="0" applyNumberFormat="1" applyFont="1" applyFill="1" applyBorder="1" applyAlignment="1">
      <alignment horizontal="center" vertical="center"/>
    </xf>
    <xf numFmtId="2" fontId="33" fillId="4" borderId="1" xfId="0" applyNumberFormat="1" applyFont="1" applyFill="1" applyBorder="1" applyAlignment="1">
      <alignment horizontal="center" vertical="center"/>
    </xf>
    <xf numFmtId="169" fontId="23" fillId="6" borderId="2" xfId="0" applyNumberFormat="1" applyFont="1" applyFill="1" applyBorder="1" applyAlignment="1">
      <alignment horizontal="center" vertical="center"/>
    </xf>
    <xf numFmtId="169" fontId="23" fillId="7" borderId="2" xfId="0" applyNumberFormat="1" applyFont="1" applyFill="1" applyBorder="1" applyAlignment="1">
      <alignment horizontal="center" vertical="center"/>
    </xf>
    <xf numFmtId="10" fontId="6" fillId="5" borderId="1" xfId="4" applyNumberFormat="1" applyFont="1" applyFill="1" applyBorder="1" applyAlignment="1">
      <alignment horizontal="center" vertical="center"/>
    </xf>
    <xf numFmtId="164" fontId="23" fillId="6" borderId="1" xfId="0" applyNumberFormat="1" applyFont="1" applyFill="1" applyBorder="1" applyAlignment="1">
      <alignment horizontal="center" vertical="center"/>
    </xf>
    <xf numFmtId="164" fontId="23" fillId="7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wrapText="1"/>
    </xf>
    <xf numFmtId="0" fontId="23" fillId="0" borderId="0" xfId="0" applyFont="1"/>
    <xf numFmtId="0" fontId="12" fillId="0" borderId="1" xfId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2" fontId="23" fillId="6" borderId="1" xfId="0" applyNumberFormat="1" applyFont="1" applyFill="1" applyBorder="1" applyAlignment="1">
      <alignment horizontal="center" vertical="center"/>
    </xf>
    <xf numFmtId="2" fontId="23" fillId="7" borderId="1" xfId="0" applyNumberFormat="1" applyFont="1" applyFill="1" applyBorder="1" applyAlignment="1">
      <alignment horizontal="center" vertical="center"/>
    </xf>
    <xf numFmtId="164" fontId="23" fillId="6" borderId="2" xfId="0" applyNumberFormat="1" applyFont="1" applyFill="1" applyBorder="1" applyAlignment="1">
      <alignment horizontal="center" vertical="center"/>
    </xf>
    <xf numFmtId="164" fontId="23" fillId="7" borderId="2" xfId="0" applyNumberFormat="1" applyFont="1" applyFill="1" applyBorder="1" applyAlignment="1">
      <alignment horizontal="center" vertical="center"/>
    </xf>
    <xf numFmtId="2" fontId="23" fillId="6" borderId="2" xfId="0" applyNumberFormat="1" applyFont="1" applyFill="1" applyBorder="1" applyAlignment="1">
      <alignment horizontal="center" vertical="center"/>
    </xf>
    <xf numFmtId="2" fontId="23" fillId="7" borderId="2" xfId="0" applyNumberFormat="1" applyFont="1" applyFill="1" applyBorder="1" applyAlignment="1">
      <alignment horizontal="center" vertical="center"/>
    </xf>
    <xf numFmtId="43" fontId="33" fillId="7" borderId="2" xfId="4" applyNumberFormat="1" applyFont="1" applyFill="1" applyBorder="1" applyAlignment="1">
      <alignment horizontal="center" vertical="center"/>
    </xf>
    <xf numFmtId="164" fontId="32" fillId="6" borderId="1" xfId="0" applyNumberFormat="1" applyFont="1" applyFill="1" applyBorder="1" applyAlignment="1">
      <alignment horizontal="center" vertical="center"/>
    </xf>
    <xf numFmtId="164" fontId="32" fillId="7" borderId="1" xfId="0" applyNumberFormat="1" applyFont="1" applyFill="1" applyBorder="1" applyAlignment="1">
      <alignment horizontal="center" vertical="center"/>
    </xf>
    <xf numFmtId="169" fontId="23" fillId="6" borderId="1" xfId="0" applyNumberFormat="1" applyFont="1" applyFill="1" applyBorder="1" applyAlignment="1">
      <alignment horizontal="center" vertical="center"/>
    </xf>
    <xf numFmtId="169" fontId="23" fillId="7" borderId="1" xfId="0" applyNumberFormat="1" applyFont="1" applyFill="1" applyBorder="1" applyAlignment="1">
      <alignment horizontal="center" vertical="center"/>
    </xf>
    <xf numFmtId="170" fontId="23" fillId="7" borderId="1" xfId="0" applyNumberFormat="1" applyFont="1" applyFill="1" applyBorder="1" applyAlignment="1">
      <alignment horizontal="center" vertical="center"/>
    </xf>
    <xf numFmtId="0" fontId="22" fillId="4" borderId="2" xfId="0" applyFont="1" applyFill="1" applyBorder="1" applyAlignment="1">
      <alignment horizontal="left" vertical="center"/>
    </xf>
    <xf numFmtId="0" fontId="22" fillId="4" borderId="3" xfId="0" applyFont="1" applyFill="1" applyBorder="1" applyAlignment="1">
      <alignment horizontal="left" vertical="center"/>
    </xf>
    <xf numFmtId="0" fontId="22" fillId="4" borderId="1" xfId="0" applyFont="1" applyFill="1" applyBorder="1" applyAlignment="1">
      <alignment horizontal="center" vertical="center"/>
    </xf>
    <xf numFmtId="169" fontId="31" fillId="6" borderId="1" xfId="0" applyNumberFormat="1" applyFont="1" applyFill="1" applyBorder="1" applyAlignment="1">
      <alignment horizontal="center" vertical="center"/>
    </xf>
    <xf numFmtId="169" fontId="31" fillId="7" borderId="1" xfId="0" applyNumberFormat="1" applyFont="1" applyFill="1" applyBorder="1" applyAlignment="1">
      <alignment horizontal="center" vertical="center"/>
    </xf>
    <xf numFmtId="169" fontId="31" fillId="0" borderId="0" xfId="0" applyNumberFormat="1" applyFont="1"/>
    <xf numFmtId="0" fontId="23" fillId="0" borderId="0" xfId="0" applyFont="1" applyAlignment="1">
      <alignment horizontal="left" vertical="center"/>
    </xf>
    <xf numFmtId="0" fontId="6" fillId="0" borderId="0" xfId="1" applyFont="1" applyAlignment="1">
      <alignment horizontal="center" vertical="center"/>
    </xf>
    <xf numFmtId="170" fontId="31" fillId="6" borderId="9" xfId="0" applyNumberFormat="1" applyFont="1" applyFill="1" applyBorder="1" applyAlignment="1">
      <alignment horizontal="center" vertical="center"/>
    </xf>
    <xf numFmtId="170" fontId="31" fillId="7" borderId="9" xfId="0" applyNumberFormat="1" applyFont="1" applyFill="1" applyBorder="1" applyAlignment="1">
      <alignment horizontal="center" vertical="center"/>
    </xf>
    <xf numFmtId="10" fontId="23" fillId="5" borderId="9" xfId="4" applyNumberFormat="1" applyFont="1" applyFill="1" applyBorder="1" applyAlignment="1">
      <alignment horizontal="center" vertical="center"/>
    </xf>
    <xf numFmtId="10" fontId="31" fillId="6" borderId="9" xfId="4" applyNumberFormat="1" applyFont="1" applyFill="1" applyBorder="1" applyAlignment="1">
      <alignment horizontal="center" vertical="center"/>
    </xf>
    <xf numFmtId="10" fontId="33" fillId="7" borderId="9" xfId="4" applyNumberFormat="1" applyFont="1" applyFill="1" applyBorder="1" applyAlignment="1">
      <alignment horizontal="center" vertical="center"/>
    </xf>
    <xf numFmtId="0" fontId="31" fillId="0" borderId="9" xfId="0" applyFont="1" applyBorder="1" applyAlignment="1">
      <alignment wrapText="1"/>
    </xf>
    <xf numFmtId="0" fontId="23" fillId="0" borderId="0" xfId="1" applyFont="1" applyAlignment="1">
      <alignment vertical="center"/>
    </xf>
    <xf numFmtId="0" fontId="22" fillId="0" borderId="0" xfId="1" applyFont="1" applyAlignment="1">
      <alignment vertical="center"/>
    </xf>
    <xf numFmtId="0" fontId="6" fillId="0" borderId="0" xfId="1" applyFont="1" applyAlignment="1">
      <alignment vertical="center"/>
    </xf>
    <xf numFmtId="164" fontId="6" fillId="0" borderId="0" xfId="1" applyNumberFormat="1" applyFont="1" applyAlignment="1">
      <alignment horizontal="center" vertical="center"/>
    </xf>
    <xf numFmtId="170" fontId="6" fillId="0" borderId="0" xfId="1" applyNumberFormat="1" applyFont="1" applyAlignment="1">
      <alignment horizontal="center" vertical="center"/>
    </xf>
    <xf numFmtId="170" fontId="40" fillId="0" borderId="0" xfId="1" applyNumberFormat="1" applyFont="1" applyAlignment="1">
      <alignment horizontal="center" vertical="center"/>
    </xf>
    <xf numFmtId="164" fontId="31" fillId="0" borderId="0" xfId="0" applyNumberFormat="1" applyFont="1" applyAlignment="1">
      <alignment horizontal="center" vertical="center"/>
    </xf>
    <xf numFmtId="170" fontId="23" fillId="0" borderId="0" xfId="0" applyNumberFormat="1" applyFont="1" applyAlignment="1">
      <alignment horizontal="center" vertical="center"/>
    </xf>
    <xf numFmtId="170" fontId="33" fillId="0" borderId="0" xfId="0" applyNumberFormat="1" applyFont="1" applyAlignment="1">
      <alignment horizontal="center" vertical="center"/>
    </xf>
    <xf numFmtId="164" fontId="5" fillId="2" borderId="1" xfId="1" applyNumberFormat="1" applyFont="1" applyFill="1" applyBorder="1" applyAlignment="1">
      <alignment vertical="center"/>
    </xf>
    <xf numFmtId="0" fontId="12" fillId="2" borderId="1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/>
    </xf>
    <xf numFmtId="43" fontId="7" fillId="2" borderId="1" xfId="2" applyFont="1" applyFill="1" applyBorder="1" applyAlignment="1">
      <alignment horizontal="right"/>
    </xf>
    <xf numFmtId="43" fontId="8" fillId="2" borderId="1" xfId="2" applyFont="1" applyFill="1" applyBorder="1" applyAlignment="1">
      <alignment horizontal="right"/>
    </xf>
    <xf numFmtId="43" fontId="7" fillId="2" borderId="0" xfId="2" applyFont="1" applyFill="1" applyAlignment="1">
      <alignment horizontal="center"/>
    </xf>
    <xf numFmtId="43" fontId="7" fillId="2" borderId="1" xfId="2" applyFont="1" applyFill="1" applyBorder="1"/>
    <xf numFmtId="43" fontId="7" fillId="2" borderId="1" xfId="2" applyFont="1" applyFill="1" applyBorder="1" applyAlignment="1">
      <alignment horizontal="center"/>
    </xf>
    <xf numFmtId="166" fontId="7" fillId="2" borderId="1" xfId="1" applyNumberFormat="1" applyFont="1" applyFill="1" applyBorder="1" applyAlignment="1">
      <alignment horizontal="right"/>
    </xf>
    <xf numFmtId="167" fontId="7" fillId="2" borderId="1" xfId="2" applyNumberFormat="1" applyFont="1" applyFill="1" applyBorder="1" applyAlignment="1">
      <alignment horizontal="right"/>
    </xf>
    <xf numFmtId="168" fontId="7" fillId="2" borderId="1" xfId="2" applyNumberFormat="1" applyFont="1" applyFill="1" applyBorder="1" applyAlignment="1">
      <alignment horizontal="right"/>
    </xf>
    <xf numFmtId="169" fontId="7" fillId="2" borderId="1" xfId="1" applyNumberFormat="1" applyFont="1" applyFill="1" applyBorder="1" applyAlignment="1">
      <alignment horizontal="right"/>
    </xf>
    <xf numFmtId="169" fontId="7" fillId="2" borderId="1" xfId="2" applyNumberFormat="1" applyFont="1" applyFill="1" applyBorder="1" applyAlignment="1">
      <alignment horizontal="right"/>
    </xf>
    <xf numFmtId="165" fontId="7" fillId="2" borderId="1" xfId="1" applyNumberFormat="1" applyFont="1" applyFill="1" applyBorder="1" applyAlignment="1">
      <alignment horizontal="right"/>
    </xf>
    <xf numFmtId="4" fontId="7" fillId="2" borderId="1" xfId="1" applyNumberFormat="1" applyFont="1" applyFill="1" applyBorder="1" applyAlignment="1">
      <alignment horizontal="right"/>
    </xf>
    <xf numFmtId="170" fontId="7" fillId="2" borderId="1" xfId="1" applyNumberFormat="1" applyFont="1" applyFill="1" applyBorder="1" applyAlignment="1">
      <alignment horizontal="right"/>
    </xf>
    <xf numFmtId="171" fontId="7" fillId="2" borderId="1" xfId="1" applyNumberFormat="1" applyFont="1" applyFill="1" applyBorder="1" applyAlignment="1">
      <alignment horizontal="right"/>
    </xf>
    <xf numFmtId="164" fontId="7" fillId="2" borderId="1" xfId="1" applyNumberFormat="1" applyFont="1" applyFill="1" applyBorder="1" applyAlignment="1">
      <alignment horizontal="right"/>
    </xf>
    <xf numFmtId="4" fontId="7" fillId="2" borderId="1" xfId="1" applyNumberFormat="1" applyFont="1" applyFill="1" applyBorder="1"/>
    <xf numFmtId="2" fontId="7" fillId="2" borderId="1" xfId="1" applyNumberFormat="1" applyFont="1" applyFill="1" applyBorder="1" applyAlignment="1">
      <alignment horizontal="right"/>
    </xf>
    <xf numFmtId="0" fontId="7" fillId="2" borderId="0" xfId="1" applyFont="1" applyFill="1" applyAlignment="1">
      <alignment horizontal="center"/>
    </xf>
    <xf numFmtId="0" fontId="31" fillId="0" borderId="2" xfId="0" applyFont="1" applyBorder="1" applyAlignment="1">
      <alignment horizontal="left" vertical="center"/>
    </xf>
    <xf numFmtId="0" fontId="22" fillId="0" borderId="0" xfId="1" applyFont="1" applyAlignment="1">
      <alignment horizontal="center" vertical="center"/>
    </xf>
    <xf numFmtId="0" fontId="10" fillId="0" borderId="1" xfId="1" applyFont="1" applyBorder="1" applyAlignment="1">
      <alignment horizontal="center" vertical="center" wrapText="1"/>
    </xf>
    <xf numFmtId="0" fontId="6" fillId="0" borderId="2" xfId="1" applyFont="1" applyBorder="1" applyAlignment="1">
      <alignment horizontal="left"/>
    </xf>
    <xf numFmtId="14" fontId="6" fillId="0" borderId="2" xfId="1" applyNumberFormat="1" applyFont="1" applyBorder="1" applyAlignment="1">
      <alignment horizontal="left"/>
    </xf>
    <xf numFmtId="0" fontId="3" fillId="0" borderId="0" xfId="1" applyFont="1"/>
    <xf numFmtId="170" fontId="23" fillId="8" borderId="2" xfId="0" applyNumberFormat="1" applyFont="1" applyFill="1" applyBorder="1" applyAlignment="1">
      <alignment horizontal="center" vertical="center"/>
    </xf>
    <xf numFmtId="170" fontId="23" fillId="8" borderId="1" xfId="0" applyNumberFormat="1" applyFont="1" applyFill="1" applyBorder="1" applyAlignment="1">
      <alignment horizontal="center" vertical="center"/>
    </xf>
    <xf numFmtId="164" fontId="23" fillId="8" borderId="2" xfId="0" applyNumberFormat="1" applyFont="1" applyFill="1" applyBorder="1" applyAlignment="1">
      <alignment horizontal="center" vertical="center"/>
    </xf>
    <xf numFmtId="164" fontId="23" fillId="8" borderId="1" xfId="0" applyNumberFormat="1" applyFont="1" applyFill="1" applyBorder="1" applyAlignment="1">
      <alignment horizontal="center" vertical="center"/>
    </xf>
    <xf numFmtId="164" fontId="32" fillId="8" borderId="1" xfId="0" applyNumberFormat="1" applyFont="1" applyFill="1" applyBorder="1" applyAlignment="1">
      <alignment horizontal="center" vertical="center"/>
    </xf>
    <xf numFmtId="164" fontId="32" fillId="8" borderId="2" xfId="0" applyNumberFormat="1" applyFont="1" applyFill="1" applyBorder="1" applyAlignment="1">
      <alignment horizontal="center" vertical="center"/>
    </xf>
    <xf numFmtId="169" fontId="23" fillId="8" borderId="2" xfId="0" applyNumberFormat="1" applyFont="1" applyFill="1" applyBorder="1" applyAlignment="1">
      <alignment horizontal="center" vertical="center"/>
    </xf>
    <xf numFmtId="169" fontId="32" fillId="8" borderId="2" xfId="0" applyNumberFormat="1" applyFont="1" applyFill="1" applyBorder="1" applyAlignment="1">
      <alignment horizontal="center" vertical="center"/>
    </xf>
    <xf numFmtId="2" fontId="23" fillId="8" borderId="2" xfId="0" applyNumberFormat="1" applyFont="1" applyFill="1" applyBorder="1" applyAlignment="1">
      <alignment horizontal="center" vertical="center"/>
    </xf>
    <xf numFmtId="170" fontId="32" fillId="8" borderId="2" xfId="0" applyNumberFormat="1" applyFont="1" applyFill="1" applyBorder="1" applyAlignment="1">
      <alignment horizontal="center" vertical="center"/>
    </xf>
    <xf numFmtId="2" fontId="32" fillId="8" borderId="1" xfId="0" applyNumberFormat="1" applyFont="1" applyFill="1" applyBorder="1" applyAlignment="1">
      <alignment horizontal="center" vertical="center"/>
    </xf>
    <xf numFmtId="2" fontId="23" fillId="8" borderId="1" xfId="0" applyNumberFormat="1" applyFont="1" applyFill="1" applyBorder="1" applyAlignment="1">
      <alignment horizontal="center" vertical="center"/>
    </xf>
    <xf numFmtId="169" fontId="23" fillId="8" borderId="1" xfId="0" applyNumberFormat="1" applyFont="1" applyFill="1" applyBorder="1" applyAlignment="1">
      <alignment horizontal="center" vertical="center"/>
    </xf>
    <xf numFmtId="173" fontId="7" fillId="0" borderId="1" xfId="2" applyNumberFormat="1" applyFont="1" applyBorder="1" applyAlignment="1">
      <alignment horizontal="right"/>
    </xf>
    <xf numFmtId="0" fontId="11" fillId="0" borderId="1" xfId="1" applyFont="1" applyBorder="1" applyAlignment="1">
      <alignment horizontal="center"/>
    </xf>
    <xf numFmtId="0" fontId="11" fillId="0" borderId="1" xfId="1" applyFont="1" applyBorder="1" applyAlignment="1">
      <alignment horizontal="right"/>
    </xf>
    <xf numFmtId="43" fontId="11" fillId="0" borderId="1" xfId="2" applyFont="1" applyBorder="1" applyAlignment="1">
      <alignment horizontal="right"/>
    </xf>
    <xf numFmtId="43" fontId="11" fillId="0" borderId="0" xfId="2" applyFont="1" applyAlignment="1">
      <alignment horizontal="center"/>
    </xf>
    <xf numFmtId="43" fontId="11" fillId="0" borderId="1" xfId="2" applyFont="1" applyBorder="1" applyAlignment="1">
      <alignment horizontal="center"/>
    </xf>
    <xf numFmtId="166" fontId="11" fillId="0" borderId="1" xfId="1" applyNumberFormat="1" applyFont="1" applyBorder="1" applyAlignment="1">
      <alignment horizontal="right"/>
    </xf>
    <xf numFmtId="167" fontId="11" fillId="0" borderId="1" xfId="2" applyNumberFormat="1" applyFont="1" applyBorder="1" applyAlignment="1">
      <alignment horizontal="right"/>
    </xf>
    <xf numFmtId="168" fontId="11" fillId="0" borderId="1" xfId="2" applyNumberFormat="1" applyFont="1" applyBorder="1" applyAlignment="1">
      <alignment horizontal="right"/>
    </xf>
    <xf numFmtId="169" fontId="11" fillId="0" borderId="1" xfId="1" applyNumberFormat="1" applyFont="1" applyBorder="1" applyAlignment="1">
      <alignment horizontal="right"/>
    </xf>
    <xf numFmtId="169" fontId="11" fillId="0" borderId="1" xfId="2" applyNumberFormat="1" applyFont="1" applyBorder="1" applyAlignment="1">
      <alignment horizontal="right"/>
    </xf>
    <xf numFmtId="165" fontId="11" fillId="0" borderId="1" xfId="1" applyNumberFormat="1" applyFont="1" applyBorder="1" applyAlignment="1">
      <alignment horizontal="right"/>
    </xf>
    <xf numFmtId="4" fontId="11" fillId="0" borderId="1" xfId="1" applyNumberFormat="1" applyFont="1" applyBorder="1" applyAlignment="1">
      <alignment horizontal="right"/>
    </xf>
    <xf numFmtId="170" fontId="11" fillId="0" borderId="1" xfId="1" applyNumberFormat="1" applyFont="1" applyBorder="1" applyAlignment="1">
      <alignment horizontal="right"/>
    </xf>
    <xf numFmtId="171" fontId="11" fillId="0" borderId="1" xfId="1" applyNumberFormat="1" applyFont="1" applyBorder="1" applyAlignment="1">
      <alignment horizontal="right"/>
    </xf>
    <xf numFmtId="2" fontId="11" fillId="0" borderId="1" xfId="1" applyNumberFormat="1" applyFont="1" applyBorder="1" applyAlignment="1">
      <alignment horizontal="right"/>
    </xf>
    <xf numFmtId="0" fontId="11" fillId="2" borderId="1" xfId="1" applyFont="1" applyFill="1" applyBorder="1" applyAlignment="1">
      <alignment horizontal="right"/>
    </xf>
    <xf numFmtId="2" fontId="42" fillId="0" borderId="0" xfId="1" applyNumberFormat="1" applyFont="1"/>
    <xf numFmtId="0" fontId="11" fillId="0" borderId="0" xfId="1" applyFont="1" applyAlignment="1">
      <alignment horizontal="center"/>
    </xf>
    <xf numFmtId="0" fontId="12" fillId="0" borderId="0" xfId="1" applyFont="1"/>
    <xf numFmtId="43" fontId="3" fillId="0" borderId="0" xfId="1" applyNumberFormat="1" applyFont="1"/>
    <xf numFmtId="4" fontId="3" fillId="0" borderId="0" xfId="1" applyNumberFormat="1" applyFont="1"/>
    <xf numFmtId="0" fontId="23" fillId="0" borderId="2" xfId="0" applyFont="1" applyBorder="1" applyAlignment="1">
      <alignment horizontal="left" vertical="center"/>
    </xf>
    <xf numFmtId="0" fontId="23" fillId="0" borderId="3" xfId="0" applyFont="1" applyBorder="1" applyAlignment="1">
      <alignment horizontal="left" vertical="center"/>
    </xf>
    <xf numFmtId="0" fontId="22" fillId="0" borderId="2" xfId="0" applyFont="1" applyBorder="1" applyAlignment="1">
      <alignment horizontal="left" vertical="center" wrapText="1"/>
    </xf>
    <xf numFmtId="0" fontId="22" fillId="0" borderId="2" xfId="0" applyFont="1" applyBorder="1" applyAlignment="1">
      <alignment horizontal="left" vertical="center"/>
    </xf>
    <xf numFmtId="0" fontId="34" fillId="0" borderId="2" xfId="0" applyFont="1" applyBorder="1" applyAlignment="1">
      <alignment horizontal="left" vertical="center"/>
    </xf>
    <xf numFmtId="0" fontId="31" fillId="0" borderId="3" xfId="0" applyFont="1" applyBorder="1" applyAlignment="1">
      <alignment horizontal="left" vertical="center"/>
    </xf>
    <xf numFmtId="0" fontId="30" fillId="4" borderId="2" xfId="0" applyFont="1" applyFill="1" applyBorder="1" applyAlignment="1">
      <alignment horizontal="left" vertical="center"/>
    </xf>
    <xf numFmtId="0" fontId="27" fillId="0" borderId="2" xfId="0" applyFont="1" applyBorder="1" applyAlignment="1">
      <alignment horizontal="center" vertical="center"/>
    </xf>
    <xf numFmtId="0" fontId="27" fillId="8" borderId="1" xfId="0" applyFont="1" applyFill="1" applyBorder="1" applyAlignment="1">
      <alignment horizontal="center" vertical="center" wrapText="1"/>
    </xf>
    <xf numFmtId="0" fontId="31" fillId="8" borderId="1" xfId="0" applyFont="1" applyFill="1" applyBorder="1" applyAlignment="1">
      <alignment horizontal="center" vertical="center"/>
    </xf>
    <xf numFmtId="172" fontId="23" fillId="8" borderId="1" xfId="0" applyNumberFormat="1" applyFont="1" applyFill="1" applyBorder="1" applyAlignment="1">
      <alignment horizontal="center" vertical="center"/>
    </xf>
    <xf numFmtId="169" fontId="6" fillId="8" borderId="1" xfId="1" applyNumberFormat="1" applyFont="1" applyFill="1" applyBorder="1" applyAlignment="1">
      <alignment horizontal="center" vertical="center"/>
    </xf>
    <xf numFmtId="0" fontId="6" fillId="8" borderId="1" xfId="1" applyFont="1" applyFill="1" applyBorder="1" applyAlignment="1">
      <alignment horizontal="center" vertical="center"/>
    </xf>
    <xf numFmtId="170" fontId="6" fillId="8" borderId="1" xfId="1" applyNumberFormat="1" applyFont="1" applyFill="1" applyBorder="1" applyAlignment="1">
      <alignment horizontal="center" vertical="center"/>
    </xf>
    <xf numFmtId="2" fontId="6" fillId="8" borderId="1" xfId="1" applyNumberFormat="1" applyFont="1" applyFill="1" applyBorder="1" applyAlignment="1">
      <alignment horizontal="center" vertical="center"/>
    </xf>
    <xf numFmtId="10" fontId="6" fillId="8" borderId="1" xfId="4" applyNumberFormat="1" applyFont="1" applyFill="1" applyBorder="1" applyAlignment="1">
      <alignment horizontal="center" vertical="center"/>
    </xf>
    <xf numFmtId="170" fontId="22" fillId="8" borderId="1" xfId="0" applyNumberFormat="1" applyFont="1" applyFill="1" applyBorder="1" applyAlignment="1">
      <alignment horizontal="center" vertical="center"/>
    </xf>
    <xf numFmtId="0" fontId="6" fillId="8" borderId="9" xfId="1" applyFont="1" applyFill="1" applyBorder="1" applyAlignment="1">
      <alignment horizontal="center" vertical="center"/>
    </xf>
    <xf numFmtId="0" fontId="12" fillId="8" borderId="0" xfId="1" applyFont="1" applyFill="1" applyAlignment="1">
      <alignment horizontal="center" vertical="center"/>
    </xf>
    <xf numFmtId="0" fontId="31" fillId="8" borderId="0" xfId="0" applyFont="1" applyFill="1" applyAlignment="1">
      <alignment horizontal="center" vertical="center"/>
    </xf>
    <xf numFmtId="164" fontId="26" fillId="8" borderId="2" xfId="1" applyNumberFormat="1" applyFont="1" applyFill="1" applyBorder="1" applyAlignment="1">
      <alignment vertical="center"/>
    </xf>
    <xf numFmtId="164" fontId="28" fillId="8" borderId="1" xfId="0" applyNumberFormat="1" applyFont="1" applyFill="1" applyBorder="1" applyAlignment="1">
      <alignment horizontal="center" vertical="center" wrapText="1"/>
    </xf>
    <xf numFmtId="2" fontId="32" fillId="8" borderId="2" xfId="0" applyNumberFormat="1" applyFont="1" applyFill="1" applyBorder="1" applyAlignment="1">
      <alignment horizontal="center" vertical="center"/>
    </xf>
    <xf numFmtId="170" fontId="32" fillId="8" borderId="1" xfId="0" applyNumberFormat="1" applyFont="1" applyFill="1" applyBorder="1" applyAlignment="1">
      <alignment horizontal="center" vertical="center"/>
    </xf>
    <xf numFmtId="170" fontId="23" fillId="8" borderId="1" xfId="0" applyNumberFormat="1" applyFont="1" applyFill="1" applyBorder="1" applyAlignment="1">
      <alignment horizontal="center"/>
    </xf>
    <xf numFmtId="164" fontId="31" fillId="8" borderId="2" xfId="0" applyNumberFormat="1" applyFont="1" applyFill="1" applyBorder="1" applyAlignment="1">
      <alignment horizontal="center" vertical="center"/>
    </xf>
    <xf numFmtId="2" fontId="31" fillId="8" borderId="9" xfId="0" applyNumberFormat="1" applyFont="1" applyFill="1" applyBorder="1" applyAlignment="1">
      <alignment horizontal="center" vertical="center"/>
    </xf>
    <xf numFmtId="164" fontId="32" fillId="8" borderId="0" xfId="1" applyNumberFormat="1" applyFont="1" applyFill="1" applyAlignment="1">
      <alignment horizontal="center" vertical="center"/>
    </xf>
    <xf numFmtId="164" fontId="32" fillId="8" borderId="0" xfId="0" applyNumberFormat="1" applyFont="1" applyFill="1" applyAlignment="1">
      <alignment horizontal="center" vertical="center"/>
    </xf>
    <xf numFmtId="2" fontId="20" fillId="2" borderId="0" xfId="1" applyNumberFormat="1" applyFont="1" applyFill="1"/>
    <xf numFmtId="165" fontId="7" fillId="9" borderId="1" xfId="1" applyNumberFormat="1" applyFont="1" applyFill="1" applyBorder="1"/>
    <xf numFmtId="0" fontId="7" fillId="9" borderId="1" xfId="1" applyFont="1" applyFill="1" applyBorder="1" applyAlignment="1">
      <alignment horizontal="right"/>
    </xf>
    <xf numFmtId="3" fontId="7" fillId="0" borderId="1" xfId="1" applyNumberFormat="1" applyFont="1" applyBorder="1"/>
    <xf numFmtId="3" fontId="7" fillId="9" borderId="1" xfId="1" applyNumberFormat="1" applyFont="1" applyFill="1" applyBorder="1"/>
    <xf numFmtId="3" fontId="7" fillId="2" borderId="1" xfId="1" applyNumberFormat="1" applyFont="1" applyFill="1" applyBorder="1"/>
    <xf numFmtId="3" fontId="15" fillId="0" borderId="1" xfId="1" applyNumberFormat="1" applyFont="1" applyBorder="1"/>
    <xf numFmtId="43" fontId="7" fillId="0" borderId="0" xfId="1" applyNumberFormat="1" applyFont="1"/>
    <xf numFmtId="166" fontId="7" fillId="9" borderId="1" xfId="1" applyNumberFormat="1" applyFont="1" applyFill="1" applyBorder="1"/>
    <xf numFmtId="0" fontId="7" fillId="0" borderId="0" xfId="3" applyFont="1"/>
    <xf numFmtId="0" fontId="3" fillId="0" borderId="0" xfId="3" applyFont="1" applyAlignment="1">
      <alignment horizontal="center"/>
    </xf>
    <xf numFmtId="0" fontId="7" fillId="0" borderId="0" xfId="3" applyFont="1" applyAlignment="1">
      <alignment horizontal="center"/>
    </xf>
    <xf numFmtId="0" fontId="3" fillId="0" borderId="0" xfId="3" applyFont="1"/>
    <xf numFmtId="0" fontId="3" fillId="2" borderId="0" xfId="3" applyFont="1" applyFill="1" applyAlignment="1">
      <alignment horizontal="center"/>
    </xf>
    <xf numFmtId="0" fontId="7" fillId="2" borderId="0" xfId="3" applyFont="1" applyFill="1" applyAlignment="1">
      <alignment horizontal="center"/>
    </xf>
    <xf numFmtId="0" fontId="7" fillId="2" borderId="0" xfId="3" applyFont="1" applyFill="1"/>
    <xf numFmtId="43" fontId="20" fillId="2" borderId="1" xfId="2" applyFont="1" applyFill="1" applyBorder="1" applyAlignment="1">
      <alignment horizontal="right"/>
    </xf>
    <xf numFmtId="43" fontId="20" fillId="2" borderId="0" xfId="2" applyFont="1" applyFill="1" applyAlignment="1">
      <alignment horizontal="center"/>
    </xf>
    <xf numFmtId="43" fontId="20" fillId="2" borderId="1" xfId="2" applyFont="1" applyFill="1" applyBorder="1" applyAlignment="1">
      <alignment horizontal="center"/>
    </xf>
    <xf numFmtId="166" fontId="20" fillId="2" borderId="1" xfId="1" applyNumberFormat="1" applyFont="1" applyFill="1" applyBorder="1" applyAlignment="1">
      <alignment horizontal="right"/>
    </xf>
    <xf numFmtId="167" fontId="20" fillId="2" borderId="1" xfId="2" applyNumberFormat="1" applyFont="1" applyFill="1" applyBorder="1" applyAlignment="1">
      <alignment horizontal="right"/>
    </xf>
    <xf numFmtId="168" fontId="20" fillId="2" borderId="1" xfId="2" applyNumberFormat="1" applyFont="1" applyFill="1" applyBorder="1" applyAlignment="1">
      <alignment horizontal="right"/>
    </xf>
    <xf numFmtId="169" fontId="20" fillId="2" borderId="1" xfId="1" applyNumberFormat="1" applyFont="1" applyFill="1" applyBorder="1" applyAlignment="1">
      <alignment horizontal="right"/>
    </xf>
    <xf numFmtId="169" fontId="20" fillId="2" borderId="1" xfId="2" applyNumberFormat="1" applyFont="1" applyFill="1" applyBorder="1" applyAlignment="1">
      <alignment horizontal="right"/>
    </xf>
    <xf numFmtId="165" fontId="20" fillId="2" borderId="1" xfId="1" applyNumberFormat="1" applyFont="1" applyFill="1" applyBorder="1" applyAlignment="1">
      <alignment horizontal="right"/>
    </xf>
    <xf numFmtId="171" fontId="20" fillId="2" borderId="1" xfId="1" applyNumberFormat="1" applyFont="1" applyFill="1" applyBorder="1" applyAlignment="1">
      <alignment horizontal="right"/>
    </xf>
    <xf numFmtId="4" fontId="20" fillId="2" borderId="1" xfId="1" applyNumberFormat="1" applyFont="1" applyFill="1" applyBorder="1" applyAlignment="1">
      <alignment horizontal="right"/>
    </xf>
    <xf numFmtId="0" fontId="49" fillId="0" borderId="0" xfId="0" applyFont="1"/>
    <xf numFmtId="0" fontId="55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22" fillId="0" borderId="1" xfId="0" applyFont="1" applyBorder="1" applyAlignment="1">
      <alignment horizontal="center" vertical="center" wrapText="1"/>
    </xf>
    <xf numFmtId="169" fontId="22" fillId="0" borderId="1" xfId="0" applyNumberFormat="1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2" fontId="22" fillId="0" borderId="1" xfId="0" applyNumberFormat="1" applyFont="1" applyBorder="1" applyAlignment="1">
      <alignment vertical="center"/>
    </xf>
    <xf numFmtId="0" fontId="23" fillId="0" borderId="1" xfId="0" applyFont="1" applyBorder="1" applyAlignment="1">
      <alignment vertical="center"/>
    </xf>
    <xf numFmtId="169" fontId="23" fillId="0" borderId="1" xfId="0" applyNumberFormat="1" applyFont="1" applyBorder="1" applyAlignment="1">
      <alignment vertical="center"/>
    </xf>
    <xf numFmtId="49" fontId="23" fillId="0" borderId="2" xfId="0" applyNumberFormat="1" applyFont="1" applyBorder="1" applyAlignment="1">
      <alignment horizontal="right" vertical="center"/>
    </xf>
    <xf numFmtId="0" fontId="23" fillId="0" borderId="1" xfId="0" applyFont="1" applyBorder="1" applyAlignment="1">
      <alignment vertical="center" wrapText="1"/>
    </xf>
    <xf numFmtId="2" fontId="23" fillId="0" borderId="1" xfId="0" applyNumberFormat="1" applyFont="1" applyBorder="1" applyAlignment="1">
      <alignment vertical="center"/>
    </xf>
    <xf numFmtId="0" fontId="22" fillId="0" borderId="0" xfId="0" applyFont="1" applyAlignment="1">
      <alignment horizontal="center" vertical="center"/>
    </xf>
    <xf numFmtId="0" fontId="22" fillId="0" borderId="1" xfId="0" applyFont="1" applyBorder="1" applyAlignment="1">
      <alignment vertical="center"/>
    </xf>
    <xf numFmtId="0" fontId="23" fillId="0" borderId="0" xfId="0" applyFont="1" applyAlignment="1">
      <alignment vertical="center"/>
    </xf>
    <xf numFmtId="10" fontId="23" fillId="0" borderId="1" xfId="0" applyNumberFormat="1" applyFont="1" applyBorder="1" applyAlignment="1">
      <alignment vertical="center"/>
    </xf>
    <xf numFmtId="49" fontId="23" fillId="0" borderId="1" xfId="0" applyNumberFormat="1" applyFont="1" applyBorder="1" applyAlignment="1">
      <alignment horizontal="right" vertical="center"/>
    </xf>
    <xf numFmtId="172" fontId="23" fillId="0" borderId="1" xfId="0" applyNumberFormat="1" applyFont="1" applyBorder="1" applyAlignment="1">
      <alignment vertical="center"/>
    </xf>
    <xf numFmtId="174" fontId="23" fillId="0" borderId="1" xfId="4" applyNumberFormat="1" applyFont="1" applyBorder="1" applyAlignment="1">
      <alignment vertical="center"/>
    </xf>
    <xf numFmtId="174" fontId="23" fillId="0" borderId="2" xfId="4" applyNumberFormat="1" applyFont="1" applyBorder="1" applyAlignment="1">
      <alignment vertical="center"/>
    </xf>
    <xf numFmtId="2" fontId="22" fillId="0" borderId="1" xfId="0" applyNumberFormat="1" applyFont="1" applyBorder="1"/>
    <xf numFmtId="169" fontId="22" fillId="0" borderId="1" xfId="0" applyNumberFormat="1" applyFont="1" applyBorder="1" applyAlignment="1">
      <alignment vertical="center"/>
    </xf>
    <xf numFmtId="170" fontId="23" fillId="0" borderId="1" xfId="0" applyNumberFormat="1" applyFont="1" applyBorder="1" applyAlignment="1">
      <alignment vertical="center"/>
    </xf>
    <xf numFmtId="0" fontId="32" fillId="0" borderId="1" xfId="0" applyFont="1" applyBorder="1" applyAlignment="1">
      <alignment horizontal="center" vertical="center"/>
    </xf>
    <xf numFmtId="170" fontId="28" fillId="0" borderId="1" xfId="0" applyNumberFormat="1" applyFont="1" applyBorder="1" applyAlignment="1">
      <alignment vertical="center"/>
    </xf>
    <xf numFmtId="169" fontId="32" fillId="0" borderId="1" xfId="0" applyNumberFormat="1" applyFont="1" applyBorder="1" applyAlignment="1">
      <alignment vertical="center"/>
    </xf>
    <xf numFmtId="174" fontId="32" fillId="0" borderId="1" xfId="4" applyNumberFormat="1" applyFont="1" applyBorder="1" applyAlignment="1">
      <alignment vertical="center"/>
    </xf>
    <xf numFmtId="174" fontId="32" fillId="0" borderId="2" xfId="4" applyNumberFormat="1" applyFont="1" applyBorder="1" applyAlignment="1">
      <alignment vertical="center"/>
    </xf>
    <xf numFmtId="169" fontId="22" fillId="0" borderId="2" xfId="0" applyNumberFormat="1" applyFont="1" applyBorder="1" applyAlignment="1">
      <alignment vertical="center"/>
    </xf>
    <xf numFmtId="169" fontId="28" fillId="0" borderId="1" xfId="0" applyNumberFormat="1" applyFont="1" applyBorder="1" applyAlignment="1">
      <alignment vertical="center"/>
    </xf>
    <xf numFmtId="0" fontId="32" fillId="0" borderId="1" xfId="0" applyFont="1" applyBorder="1" applyAlignment="1">
      <alignment vertical="center" wrapText="1"/>
    </xf>
    <xf numFmtId="9" fontId="23" fillId="0" borderId="1" xfId="4" applyFont="1" applyBorder="1" applyAlignment="1">
      <alignment vertical="center"/>
    </xf>
    <xf numFmtId="2" fontId="22" fillId="0" borderId="2" xfId="0" applyNumberFormat="1" applyFont="1" applyBorder="1" applyAlignment="1">
      <alignment vertical="center"/>
    </xf>
    <xf numFmtId="2" fontId="22" fillId="0" borderId="1" xfId="1" applyNumberFormat="1" applyFont="1" applyBorder="1" applyAlignment="1">
      <alignment horizontal="right" vertical="center"/>
    </xf>
    <xf numFmtId="174" fontId="23" fillId="0" borderId="2" xfId="0" applyNumberFormat="1" applyFont="1" applyBorder="1" applyAlignment="1">
      <alignment vertical="center"/>
    </xf>
    <xf numFmtId="169" fontId="22" fillId="0" borderId="1" xfId="1" applyNumberFormat="1" applyFont="1" applyBorder="1" applyAlignment="1">
      <alignment horizontal="right" vertical="center"/>
    </xf>
    <xf numFmtId="169" fontId="22" fillId="0" borderId="2" xfId="1" applyNumberFormat="1" applyFont="1" applyBorder="1" applyAlignment="1">
      <alignment horizontal="right" vertical="center"/>
    </xf>
    <xf numFmtId="170" fontId="22" fillId="0" borderId="1" xfId="1" applyNumberFormat="1" applyFont="1" applyBorder="1" applyAlignment="1">
      <alignment horizontal="right" vertical="center"/>
    </xf>
    <xf numFmtId="170" fontId="22" fillId="0" borderId="2" xfId="1" applyNumberFormat="1" applyFont="1" applyBorder="1" applyAlignment="1">
      <alignment horizontal="right" vertical="center"/>
    </xf>
    <xf numFmtId="170" fontId="23" fillId="0" borderId="1" xfId="5" applyNumberFormat="1" applyFont="1" applyBorder="1" applyAlignment="1">
      <alignment vertical="center"/>
    </xf>
    <xf numFmtId="2" fontId="23" fillId="0" borderId="1" xfId="5" applyNumberFormat="1" applyFont="1" applyBorder="1" applyAlignment="1">
      <alignment vertical="center"/>
    </xf>
    <xf numFmtId="2" fontId="22" fillId="0" borderId="2" xfId="1" applyNumberFormat="1" applyFont="1" applyBorder="1" applyAlignment="1">
      <alignment horizontal="right" vertical="center"/>
    </xf>
    <xf numFmtId="0" fontId="23" fillId="0" borderId="2" xfId="0" applyFont="1" applyBorder="1" applyAlignment="1">
      <alignment vertical="center"/>
    </xf>
    <xf numFmtId="170" fontId="22" fillId="0" borderId="1" xfId="0" applyNumberFormat="1" applyFont="1" applyBorder="1" applyAlignment="1">
      <alignment vertical="center"/>
    </xf>
    <xf numFmtId="172" fontId="22" fillId="0" borderId="1" xfId="0" applyNumberFormat="1" applyFont="1" applyBorder="1" applyAlignment="1">
      <alignment vertical="center"/>
    </xf>
    <xf numFmtId="170" fontId="23" fillId="2" borderId="1" xfId="0" applyNumberFormat="1" applyFont="1" applyFill="1" applyBorder="1" applyAlignment="1">
      <alignment vertical="center"/>
    </xf>
    <xf numFmtId="0" fontId="22" fillId="0" borderId="1" xfId="0" applyFont="1" applyBorder="1"/>
    <xf numFmtId="169" fontId="23" fillId="2" borderId="1" xfId="0" applyNumberFormat="1" applyFont="1" applyFill="1" applyBorder="1" applyAlignment="1">
      <alignment vertical="center"/>
    </xf>
    <xf numFmtId="0" fontId="23" fillId="0" borderId="3" xfId="0" applyFont="1" applyBorder="1" applyAlignment="1">
      <alignment vertical="center"/>
    </xf>
    <xf numFmtId="9" fontId="23" fillId="2" borderId="1" xfId="4" applyFont="1" applyFill="1" applyBorder="1" applyAlignment="1">
      <alignment vertical="center"/>
    </xf>
    <xf numFmtId="164" fontId="23" fillId="2" borderId="1" xfId="0" applyNumberFormat="1" applyFont="1" applyFill="1" applyBorder="1" applyAlignment="1">
      <alignment vertical="center"/>
    </xf>
    <xf numFmtId="167" fontId="22" fillId="0" borderId="1" xfId="5" applyNumberFormat="1" applyFont="1" applyBorder="1" applyAlignment="1">
      <alignment vertical="center"/>
    </xf>
    <xf numFmtId="43" fontId="23" fillId="2" borderId="1" xfId="5" applyFont="1" applyFill="1" applyBorder="1" applyAlignment="1">
      <alignment vertical="center"/>
    </xf>
    <xf numFmtId="43" fontId="23" fillId="0" borderId="2" xfId="5" applyFont="1" applyBorder="1" applyAlignment="1">
      <alignment vertical="center"/>
    </xf>
    <xf numFmtId="164" fontId="23" fillId="0" borderId="1" xfId="0" applyNumberFormat="1" applyFont="1" applyBorder="1" applyAlignment="1">
      <alignment vertical="center"/>
    </xf>
    <xf numFmtId="164" fontId="23" fillId="2" borderId="1" xfId="1" applyNumberFormat="1" applyFont="1" applyFill="1" applyBorder="1" applyAlignment="1">
      <alignment horizontal="right" vertical="center"/>
    </xf>
    <xf numFmtId="175" fontId="23" fillId="2" borderId="1" xfId="1" applyNumberFormat="1" applyFont="1" applyFill="1" applyBorder="1" applyAlignment="1">
      <alignment horizontal="right" vertical="center"/>
    </xf>
    <xf numFmtId="0" fontId="22" fillId="0" borderId="1" xfId="0" applyFont="1" applyBorder="1" applyAlignment="1">
      <alignment horizontal="left" vertical="center"/>
    </xf>
    <xf numFmtId="0" fontId="22" fillId="0" borderId="1" xfId="1" applyFont="1" applyBorder="1" applyAlignment="1">
      <alignment horizontal="right" vertical="center"/>
    </xf>
    <xf numFmtId="170" fontId="23" fillId="0" borderId="1" xfId="1" applyNumberFormat="1" applyFont="1" applyBorder="1" applyAlignment="1">
      <alignment horizontal="right" vertical="center"/>
    </xf>
    <xf numFmtId="173" fontId="23" fillId="2" borderId="1" xfId="5" applyNumberFormat="1" applyFont="1" applyFill="1" applyBorder="1" applyAlignment="1">
      <alignment horizontal="right" vertical="center"/>
    </xf>
    <xf numFmtId="0" fontId="23" fillId="2" borderId="1" xfId="0" applyFont="1" applyFill="1" applyBorder="1" applyAlignment="1">
      <alignment vertical="center"/>
    </xf>
    <xf numFmtId="169" fontId="23" fillId="2" borderId="1" xfId="0" applyNumberFormat="1" applyFont="1" applyFill="1" applyBorder="1" applyAlignment="1">
      <alignment horizontal="right" vertical="center"/>
    </xf>
    <xf numFmtId="170" fontId="23" fillId="2" borderId="1" xfId="0" applyNumberFormat="1" applyFont="1" applyFill="1" applyBorder="1" applyAlignment="1">
      <alignment horizontal="right" vertical="center"/>
    </xf>
    <xf numFmtId="174" fontId="23" fillId="0" borderId="1" xfId="0" applyNumberFormat="1" applyFont="1" applyBorder="1" applyAlignment="1">
      <alignment vertical="center"/>
    </xf>
    <xf numFmtId="9" fontId="23" fillId="0" borderId="2" xfId="4" applyFont="1" applyBorder="1" applyAlignment="1">
      <alignment vertical="center"/>
    </xf>
    <xf numFmtId="0" fontId="23" fillId="0" borderId="1" xfId="0" applyFont="1" applyBorder="1" applyAlignment="1">
      <alignment horizontal="center" vertical="center" wrapText="1"/>
    </xf>
    <xf numFmtId="170" fontId="22" fillId="0" borderId="1" xfId="0" applyNumberFormat="1" applyFont="1" applyBorder="1" applyAlignment="1">
      <alignment vertical="center" wrapText="1"/>
    </xf>
    <xf numFmtId="10" fontId="23" fillId="2" borderId="1" xfId="0" applyNumberFormat="1" applyFont="1" applyFill="1" applyBorder="1" applyAlignment="1">
      <alignment vertical="center" wrapText="1"/>
    </xf>
    <xf numFmtId="2" fontId="23" fillId="0" borderId="1" xfId="4" applyNumberFormat="1" applyFont="1" applyBorder="1" applyAlignment="1">
      <alignment vertical="center" wrapText="1"/>
    </xf>
    <xf numFmtId="170" fontId="23" fillId="0" borderId="2" xfId="4" applyNumberFormat="1" applyFont="1" applyBorder="1" applyAlignment="1">
      <alignment vertical="center" wrapText="1"/>
    </xf>
    <xf numFmtId="10" fontId="23" fillId="0" borderId="1" xfId="4" applyNumberFormat="1" applyFont="1" applyBorder="1" applyAlignment="1">
      <alignment vertical="center" wrapText="1"/>
    </xf>
    <xf numFmtId="0" fontId="23" fillId="0" borderId="2" xfId="0" applyFont="1" applyBorder="1" applyAlignment="1">
      <alignment horizontal="left" vertical="center" wrapText="1"/>
    </xf>
    <xf numFmtId="0" fontId="23" fillId="0" borderId="3" xfId="0" applyFont="1" applyBorder="1" applyAlignment="1">
      <alignment horizontal="left" vertical="center" wrapText="1"/>
    </xf>
    <xf numFmtId="2" fontId="23" fillId="2" borderId="1" xfId="4" applyNumberFormat="1" applyFont="1" applyFill="1" applyBorder="1" applyAlignment="1">
      <alignment vertical="center" wrapText="1"/>
    </xf>
    <xf numFmtId="170" fontId="23" fillId="2" borderId="2" xfId="4" applyNumberFormat="1" applyFont="1" applyFill="1" applyBorder="1" applyAlignment="1">
      <alignment vertical="center" wrapText="1"/>
    </xf>
    <xf numFmtId="170" fontId="22" fillId="2" borderId="1" xfId="0" applyNumberFormat="1" applyFont="1" applyFill="1" applyBorder="1" applyAlignment="1">
      <alignment vertical="center" wrapText="1"/>
    </xf>
    <xf numFmtId="0" fontId="23" fillId="2" borderId="1" xfId="0" applyFont="1" applyFill="1" applyBorder="1" applyAlignment="1">
      <alignment vertical="center" wrapText="1"/>
    </xf>
    <xf numFmtId="170" fontId="23" fillId="2" borderId="1" xfId="4" applyNumberFormat="1" applyFont="1" applyFill="1" applyBorder="1" applyAlignment="1">
      <alignment vertical="center" wrapText="1"/>
    </xf>
    <xf numFmtId="0" fontId="23" fillId="0" borderId="1" xfId="0" applyFont="1" applyBorder="1" applyAlignment="1">
      <alignment horizontal="left" vertical="center" wrapText="1"/>
    </xf>
    <xf numFmtId="170" fontId="23" fillId="0" borderId="1" xfId="4" applyNumberFormat="1" applyFont="1" applyBorder="1" applyAlignment="1">
      <alignment vertical="center" wrapText="1"/>
    </xf>
    <xf numFmtId="10" fontId="23" fillId="0" borderId="2" xfId="4" applyNumberFormat="1" applyFont="1" applyBorder="1" applyAlignment="1">
      <alignment vertical="center"/>
    </xf>
    <xf numFmtId="10" fontId="23" fillId="0" borderId="1" xfId="4" applyNumberFormat="1" applyFont="1" applyBorder="1" applyAlignment="1">
      <alignment vertical="center"/>
    </xf>
    <xf numFmtId="2" fontId="23" fillId="0" borderId="1" xfId="6" applyNumberFormat="1" applyFont="1" applyBorder="1" applyAlignment="1">
      <alignment horizontal="center" vertical="center"/>
    </xf>
    <xf numFmtId="0" fontId="28" fillId="0" borderId="1" xfId="0" applyFont="1" applyBorder="1" applyAlignment="1">
      <alignment vertical="center"/>
    </xf>
    <xf numFmtId="2" fontId="32" fillId="0" borderId="1" xfId="0" applyNumberFormat="1" applyFont="1" applyBorder="1" applyAlignment="1">
      <alignment vertical="center"/>
    </xf>
    <xf numFmtId="9" fontId="32" fillId="0" borderId="1" xfId="4" applyFont="1" applyBorder="1" applyAlignment="1">
      <alignment vertical="center"/>
    </xf>
    <xf numFmtId="10" fontId="32" fillId="0" borderId="2" xfId="4" applyNumberFormat="1" applyFont="1" applyBorder="1" applyAlignment="1">
      <alignment vertical="center"/>
    </xf>
    <xf numFmtId="2" fontId="23" fillId="0" borderId="1" xfId="4" applyNumberFormat="1" applyFont="1" applyBorder="1" applyAlignment="1">
      <alignment vertical="center"/>
    </xf>
    <xf numFmtId="170" fontId="23" fillId="0" borderId="2" xfId="4" applyNumberFormat="1" applyFont="1" applyBorder="1" applyAlignment="1">
      <alignment vertical="center"/>
    </xf>
    <xf numFmtId="0" fontId="22" fillId="0" borderId="1" xfId="0" applyFont="1" applyBorder="1" applyAlignment="1">
      <alignment vertical="center" wrapText="1"/>
    </xf>
    <xf numFmtId="2" fontId="23" fillId="2" borderId="1" xfId="0" applyNumberFormat="1" applyFont="1" applyFill="1" applyBorder="1" applyAlignment="1">
      <alignment vertical="center" wrapText="1"/>
    </xf>
    <xf numFmtId="43" fontId="60" fillId="0" borderId="1" xfId="0" applyNumberFormat="1" applyFont="1" applyBorder="1" applyAlignment="1">
      <alignment horizontal="left" vertical="center" wrapText="1"/>
    </xf>
    <xf numFmtId="174" fontId="23" fillId="0" borderId="2" xfId="0" applyNumberFormat="1" applyFont="1" applyBorder="1" applyAlignment="1">
      <alignment vertical="center" wrapText="1"/>
    </xf>
    <xf numFmtId="170" fontId="23" fillId="2" borderId="1" xfId="0" applyNumberFormat="1" applyFont="1" applyFill="1" applyBorder="1" applyAlignment="1">
      <alignment vertical="center" wrapText="1"/>
    </xf>
    <xf numFmtId="0" fontId="10" fillId="0" borderId="0" xfId="0" applyFont="1" applyAlignment="1">
      <alignment vertical="center"/>
    </xf>
    <xf numFmtId="0" fontId="11" fillId="0" borderId="0" xfId="0" applyFont="1"/>
    <xf numFmtId="0" fontId="23" fillId="0" borderId="0" xfId="0" applyFont="1" applyAlignment="1">
      <alignment vertical="center" wrapText="1"/>
    </xf>
    <xf numFmtId="0" fontId="23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169" fontId="23" fillId="0" borderId="0" xfId="0" applyNumberFormat="1" applyFont="1" applyAlignment="1">
      <alignment vertical="center"/>
    </xf>
    <xf numFmtId="164" fontId="5" fillId="5" borderId="1" xfId="1" applyNumberFormat="1" applyFont="1" applyFill="1" applyBorder="1" applyAlignment="1">
      <alignment vertical="center"/>
    </xf>
    <xf numFmtId="0" fontId="12" fillId="5" borderId="1" xfId="1" applyFont="1" applyFill="1" applyBorder="1" applyAlignment="1">
      <alignment horizontal="center" vertical="center" wrapText="1"/>
    </xf>
    <xf numFmtId="0" fontId="7" fillId="5" borderId="1" xfId="1" applyFont="1" applyFill="1" applyBorder="1" applyAlignment="1">
      <alignment horizontal="center"/>
    </xf>
    <xf numFmtId="0" fontId="7" fillId="5" borderId="1" xfId="1" applyFont="1" applyFill="1" applyBorder="1" applyAlignment="1">
      <alignment horizontal="right"/>
    </xf>
    <xf numFmtId="43" fontId="7" fillId="5" borderId="1" xfId="2" applyFont="1" applyFill="1" applyBorder="1" applyAlignment="1">
      <alignment horizontal="right"/>
    </xf>
    <xf numFmtId="43" fontId="8" fillId="5" borderId="1" xfId="2" applyFont="1" applyFill="1" applyBorder="1" applyAlignment="1">
      <alignment horizontal="right"/>
    </xf>
    <xf numFmtId="43" fontId="7" fillId="5" borderId="0" xfId="2" applyFont="1" applyFill="1" applyAlignment="1">
      <alignment horizontal="center"/>
    </xf>
    <xf numFmtId="43" fontId="7" fillId="5" borderId="1" xfId="2" applyFont="1" applyFill="1" applyBorder="1"/>
    <xf numFmtId="43" fontId="7" fillId="5" borderId="1" xfId="2" applyFont="1" applyFill="1" applyBorder="1" applyAlignment="1">
      <alignment horizontal="center"/>
    </xf>
    <xf numFmtId="166" fontId="7" fillId="5" borderId="1" xfId="1" applyNumberFormat="1" applyFont="1" applyFill="1" applyBorder="1" applyAlignment="1">
      <alignment horizontal="right"/>
    </xf>
    <xf numFmtId="167" fontId="7" fillId="5" borderId="1" xfId="2" applyNumberFormat="1" applyFont="1" applyFill="1" applyBorder="1" applyAlignment="1">
      <alignment horizontal="right"/>
    </xf>
    <xf numFmtId="168" fontId="7" fillId="5" borderId="1" xfId="2" applyNumberFormat="1" applyFont="1" applyFill="1" applyBorder="1" applyAlignment="1">
      <alignment horizontal="right"/>
    </xf>
    <xf numFmtId="169" fontId="7" fillId="5" borderId="1" xfId="1" applyNumberFormat="1" applyFont="1" applyFill="1" applyBorder="1" applyAlignment="1">
      <alignment horizontal="right"/>
    </xf>
    <xf numFmtId="169" fontId="7" fillId="5" borderId="1" xfId="2" applyNumberFormat="1" applyFont="1" applyFill="1" applyBorder="1" applyAlignment="1">
      <alignment horizontal="right"/>
    </xf>
    <xf numFmtId="165" fontId="7" fillId="5" borderId="1" xfId="1" applyNumberFormat="1" applyFont="1" applyFill="1" applyBorder="1" applyAlignment="1">
      <alignment horizontal="right"/>
    </xf>
    <xf numFmtId="4" fontId="7" fillId="5" borderId="1" xfId="1" applyNumberFormat="1" applyFont="1" applyFill="1" applyBorder="1" applyAlignment="1">
      <alignment horizontal="right"/>
    </xf>
    <xf numFmtId="171" fontId="7" fillId="5" borderId="1" xfId="1" applyNumberFormat="1" applyFont="1" applyFill="1" applyBorder="1" applyAlignment="1">
      <alignment horizontal="right"/>
    </xf>
    <xf numFmtId="4" fontId="7" fillId="5" borderId="1" xfId="1" applyNumberFormat="1" applyFont="1" applyFill="1" applyBorder="1"/>
    <xf numFmtId="2" fontId="20" fillId="5" borderId="0" xfId="1" applyNumberFormat="1" applyFont="1" applyFill="1"/>
    <xf numFmtId="0" fontId="22" fillId="5" borderId="0" xfId="3" applyFont="1" applyFill="1" applyAlignment="1">
      <alignment horizontal="center"/>
    </xf>
    <xf numFmtId="0" fontId="23" fillId="5" borderId="0" xfId="3" applyFont="1" applyFill="1" applyAlignment="1">
      <alignment horizontal="center"/>
    </xf>
    <xf numFmtId="0" fontId="11" fillId="5" borderId="0" xfId="3" applyFont="1" applyFill="1"/>
    <xf numFmtId="0" fontId="10" fillId="5" borderId="0" xfId="3" applyFont="1" applyFill="1" applyAlignment="1">
      <alignment horizontal="center"/>
    </xf>
    <xf numFmtId="0" fontId="7" fillId="5" borderId="0" xfId="1" applyFont="1" applyFill="1" applyAlignment="1">
      <alignment horizontal="center"/>
    </xf>
    <xf numFmtId="0" fontId="23" fillId="5" borderId="1" xfId="0" applyFont="1" applyFill="1" applyBorder="1" applyAlignment="1">
      <alignment vertical="center"/>
    </xf>
    <xf numFmtId="2" fontId="23" fillId="5" borderId="1" xfId="0" applyNumberFormat="1" applyFont="1" applyFill="1" applyBorder="1" applyAlignment="1">
      <alignment vertical="center"/>
    </xf>
    <xf numFmtId="10" fontId="23" fillId="5" borderId="1" xfId="0" applyNumberFormat="1" applyFont="1" applyFill="1" applyBorder="1" applyAlignment="1">
      <alignment vertical="center"/>
    </xf>
    <xf numFmtId="169" fontId="23" fillId="5" borderId="1" xfId="0" applyNumberFormat="1" applyFont="1" applyFill="1" applyBorder="1" applyAlignment="1">
      <alignment vertical="center"/>
    </xf>
    <xf numFmtId="170" fontId="23" fillId="5" borderId="1" xfId="0" applyNumberFormat="1" applyFont="1" applyFill="1" applyBorder="1" applyAlignment="1">
      <alignment vertical="center"/>
    </xf>
    <xf numFmtId="169" fontId="32" fillId="5" borderId="1" xfId="0" applyNumberFormat="1" applyFont="1" applyFill="1" applyBorder="1" applyAlignment="1">
      <alignment vertical="center"/>
    </xf>
    <xf numFmtId="170" fontId="23" fillId="5" borderId="1" xfId="5" applyNumberFormat="1" applyFont="1" applyFill="1" applyBorder="1" applyAlignment="1">
      <alignment vertical="center"/>
    </xf>
    <xf numFmtId="2" fontId="23" fillId="5" borderId="1" xfId="5" applyNumberFormat="1" applyFont="1" applyFill="1" applyBorder="1" applyAlignment="1">
      <alignment vertical="center"/>
    </xf>
    <xf numFmtId="9" fontId="23" fillId="5" borderId="1" xfId="4" applyFont="1" applyFill="1" applyBorder="1" applyAlignment="1">
      <alignment vertical="center"/>
    </xf>
    <xf numFmtId="164" fontId="23" fillId="5" borderId="1" xfId="0" applyNumberFormat="1" applyFont="1" applyFill="1" applyBorder="1" applyAlignment="1">
      <alignment vertical="center"/>
    </xf>
    <xf numFmtId="170" fontId="23" fillId="5" borderId="1" xfId="1" applyNumberFormat="1" applyFont="1" applyFill="1" applyBorder="1" applyAlignment="1">
      <alignment horizontal="right" vertical="center"/>
    </xf>
    <xf numFmtId="164" fontId="23" fillId="5" borderId="1" xfId="1" applyNumberFormat="1" applyFont="1" applyFill="1" applyBorder="1" applyAlignment="1">
      <alignment horizontal="right" vertical="center"/>
    </xf>
    <xf numFmtId="173" fontId="23" fillId="5" borderId="1" xfId="5" applyNumberFormat="1" applyFont="1" applyFill="1" applyBorder="1" applyAlignment="1">
      <alignment horizontal="right" vertical="center"/>
    </xf>
    <xf numFmtId="167" fontId="23" fillId="5" borderId="1" xfId="5" applyNumberFormat="1" applyFont="1" applyFill="1" applyBorder="1" applyAlignment="1">
      <alignment horizontal="right" vertical="center"/>
    </xf>
    <xf numFmtId="169" fontId="23" fillId="5" borderId="1" xfId="0" applyNumberFormat="1" applyFont="1" applyFill="1" applyBorder="1" applyAlignment="1">
      <alignment horizontal="right" vertical="center"/>
    </xf>
    <xf numFmtId="10" fontId="23" fillId="5" borderId="1" xfId="0" applyNumberFormat="1" applyFont="1" applyFill="1" applyBorder="1" applyAlignment="1">
      <alignment vertical="center" wrapText="1"/>
    </xf>
    <xf numFmtId="176" fontId="23" fillId="5" borderId="1" xfId="0" applyNumberFormat="1" applyFont="1" applyFill="1" applyBorder="1" applyAlignment="1">
      <alignment vertical="center" wrapText="1"/>
    </xf>
    <xf numFmtId="0" fontId="23" fillId="5" borderId="1" xfId="0" applyFont="1" applyFill="1" applyBorder="1" applyAlignment="1">
      <alignment vertical="center" wrapText="1"/>
    </xf>
    <xf numFmtId="170" fontId="23" fillId="5" borderId="1" xfId="4" applyNumberFormat="1" applyFont="1" applyFill="1" applyBorder="1" applyAlignment="1">
      <alignment vertical="center" wrapText="1"/>
    </xf>
    <xf numFmtId="2" fontId="23" fillId="5" borderId="1" xfId="4" applyNumberFormat="1" applyFont="1" applyFill="1" applyBorder="1" applyAlignment="1">
      <alignment vertical="center" wrapText="1"/>
    </xf>
    <xf numFmtId="2" fontId="23" fillId="5" borderId="1" xfId="6" applyNumberFormat="1" applyFont="1" applyFill="1" applyBorder="1" applyAlignment="1">
      <alignment horizontal="center" vertical="center"/>
    </xf>
    <xf numFmtId="2" fontId="32" fillId="5" borderId="1" xfId="0" applyNumberFormat="1" applyFont="1" applyFill="1" applyBorder="1" applyAlignment="1">
      <alignment vertical="center"/>
    </xf>
    <xf numFmtId="2" fontId="23" fillId="5" borderId="1" xfId="0" applyNumberFormat="1" applyFont="1" applyFill="1" applyBorder="1" applyAlignment="1">
      <alignment vertical="center" wrapText="1"/>
    </xf>
    <xf numFmtId="170" fontId="23" fillId="5" borderId="1" xfId="0" applyNumberFormat="1" applyFont="1" applyFill="1" applyBorder="1" applyAlignment="1">
      <alignment vertical="center" wrapText="1"/>
    </xf>
    <xf numFmtId="0" fontId="11" fillId="5" borderId="0" xfId="0" applyFont="1" applyFill="1" applyAlignment="1">
      <alignment vertical="center"/>
    </xf>
    <xf numFmtId="0" fontId="23" fillId="5" borderId="0" xfId="0" applyFont="1" applyFill="1" applyAlignment="1">
      <alignment vertical="center"/>
    </xf>
    <xf numFmtId="4" fontId="7" fillId="11" borderId="1" xfId="1" applyNumberFormat="1" applyFont="1" applyFill="1" applyBorder="1" applyAlignment="1">
      <alignment horizontal="right"/>
    </xf>
    <xf numFmtId="170" fontId="7" fillId="11" borderId="1" xfId="1" applyNumberFormat="1" applyFont="1" applyFill="1" applyBorder="1" applyAlignment="1">
      <alignment horizontal="right"/>
    </xf>
    <xf numFmtId="164" fontId="7" fillId="11" borderId="1" xfId="1" applyNumberFormat="1" applyFont="1" applyFill="1" applyBorder="1" applyAlignment="1">
      <alignment horizontal="right"/>
    </xf>
    <xf numFmtId="171" fontId="7" fillId="11" borderId="1" xfId="1" applyNumberFormat="1" applyFont="1" applyFill="1" applyBorder="1" applyAlignment="1">
      <alignment horizontal="right"/>
    </xf>
    <xf numFmtId="0" fontId="7" fillId="11" borderId="1" xfId="1" applyFont="1" applyFill="1" applyBorder="1" applyAlignment="1">
      <alignment horizontal="right"/>
    </xf>
    <xf numFmtId="169" fontId="7" fillId="11" borderId="1" xfId="1" applyNumberFormat="1" applyFont="1" applyFill="1" applyBorder="1" applyAlignment="1">
      <alignment horizontal="right"/>
    </xf>
    <xf numFmtId="2" fontId="7" fillId="11" borderId="1" xfId="1" applyNumberFormat="1" applyFont="1" applyFill="1" applyBorder="1" applyAlignment="1">
      <alignment horizontal="right"/>
    </xf>
    <xf numFmtId="0" fontId="12" fillId="0" borderId="0" xfId="7" applyFont="1" applyAlignment="1">
      <alignment vertical="center"/>
    </xf>
    <xf numFmtId="0" fontId="3" fillId="0" borderId="0" xfId="7" applyFont="1" applyAlignment="1">
      <alignment vertical="center"/>
    </xf>
    <xf numFmtId="0" fontId="23" fillId="0" borderId="0" xfId="7" applyFont="1"/>
    <xf numFmtId="3" fontId="23" fillId="0" borderId="0" xfId="7" applyNumberFormat="1" applyFont="1"/>
    <xf numFmtId="4" fontId="23" fillId="0" borderId="0" xfId="7" applyNumberFormat="1" applyFont="1"/>
    <xf numFmtId="165" fontId="23" fillId="0" borderId="0" xfId="7" applyNumberFormat="1" applyFont="1"/>
    <xf numFmtId="1" fontId="23" fillId="0" borderId="0" xfId="7" applyNumberFormat="1" applyFont="1"/>
    <xf numFmtId="0" fontId="22" fillId="0" borderId="0" xfId="7" applyFont="1" applyAlignment="1">
      <alignment vertical="center"/>
    </xf>
    <xf numFmtId="0" fontId="3" fillId="0" borderId="0" xfId="7" applyFont="1" applyAlignment="1">
      <alignment horizontal="center" vertical="center"/>
    </xf>
    <xf numFmtId="0" fontId="12" fillId="0" borderId="0" xfId="7" applyFont="1" applyAlignment="1">
      <alignment horizontal="center" vertical="center" wrapText="1"/>
    </xf>
    <xf numFmtId="0" fontId="61" fillId="0" borderId="0" xfId="0" applyFont="1" applyAlignment="1">
      <alignment vertical="center" wrapText="1"/>
    </xf>
    <xf numFmtId="0" fontId="22" fillId="0" borderId="0" xfId="7" applyFont="1"/>
    <xf numFmtId="0" fontId="45" fillId="0" borderId="0" xfId="0" applyFont="1" applyAlignment="1">
      <alignment horizontal="center" vertical="center"/>
    </xf>
    <xf numFmtId="14" fontId="34" fillId="0" borderId="1" xfId="0" applyNumberFormat="1" applyFont="1" applyBorder="1" applyAlignment="1">
      <alignment horizontal="center" vertical="center" wrapText="1"/>
    </xf>
    <xf numFmtId="3" fontId="31" fillId="0" borderId="1" xfId="0" applyNumberFormat="1" applyFont="1" applyBorder="1" applyAlignment="1">
      <alignment horizontal="right" vertical="center"/>
    </xf>
    <xf numFmtId="177" fontId="31" fillId="0" borderId="1" xfId="5" applyNumberFormat="1" applyFont="1" applyBorder="1" applyAlignment="1">
      <alignment horizontal="center" vertical="center"/>
    </xf>
    <xf numFmtId="177" fontId="31" fillId="0" borderId="1" xfId="5" applyNumberFormat="1" applyFont="1" applyBorder="1" applyAlignment="1">
      <alignment vertical="center"/>
    </xf>
    <xf numFmtId="0" fontId="62" fillId="0" borderId="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43" fontId="63" fillId="0" borderId="0" xfId="5" applyFont="1" applyAlignment="1">
      <alignment horizontal="right" vertical="center"/>
    </xf>
    <xf numFmtId="43" fontId="63" fillId="0" borderId="0" xfId="5" applyFont="1" applyAlignment="1">
      <alignment vertical="center"/>
    </xf>
    <xf numFmtId="0" fontId="34" fillId="0" borderId="0" xfId="0" applyFont="1"/>
    <xf numFmtId="0" fontId="0" fillId="0" borderId="0" xfId="0" applyAlignment="1">
      <alignment wrapText="1"/>
    </xf>
    <xf numFmtId="0" fontId="34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4" fontId="31" fillId="0" borderId="1" xfId="5" applyNumberFormat="1" applyFont="1" applyBorder="1" applyAlignment="1">
      <alignment horizontal="center" vertical="center"/>
    </xf>
    <xf numFmtId="178" fontId="31" fillId="0" borderId="1" xfId="5" applyNumberFormat="1" applyFont="1" applyBorder="1" applyAlignment="1">
      <alignment horizontal="center" vertical="center"/>
    </xf>
    <xf numFmtId="171" fontId="31" fillId="0" borderId="1" xfId="5" applyNumberFormat="1" applyFont="1" applyBorder="1" applyAlignment="1">
      <alignment horizontal="center" vertical="center"/>
    </xf>
    <xf numFmtId="2" fontId="64" fillId="0" borderId="1" xfId="0" applyNumberFormat="1" applyFont="1" applyBorder="1" applyAlignment="1">
      <alignment horizontal="center" vertical="center"/>
    </xf>
    <xf numFmtId="4" fontId="0" fillId="0" borderId="0" xfId="0" applyNumberFormat="1"/>
    <xf numFmtId="0" fontId="31" fillId="0" borderId="0" xfId="0" applyFont="1" applyAlignment="1">
      <alignment vertical="center"/>
    </xf>
    <xf numFmtId="43" fontId="31" fillId="0" borderId="0" xfId="5" applyFont="1" applyAlignment="1">
      <alignment vertical="center"/>
    </xf>
    <xf numFmtId="43" fontId="31" fillId="0" borderId="0" xfId="0" applyNumberFormat="1" applyFont="1" applyAlignment="1">
      <alignment vertical="center"/>
    </xf>
    <xf numFmtId="43" fontId="34" fillId="0" borderId="0" xfId="5" applyFont="1"/>
    <xf numFmtId="4" fontId="65" fillId="0" borderId="0" xfId="5" applyNumberFormat="1" applyFont="1"/>
    <xf numFmtId="4" fontId="65" fillId="0" borderId="0" xfId="0" applyNumberFormat="1" applyFont="1"/>
    <xf numFmtId="0" fontId="0" fillId="0" borderId="0" xfId="0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4" fontId="65" fillId="0" borderId="0" xfId="0" applyNumberFormat="1" applyFont="1" applyAlignment="1">
      <alignment horizontal="center" vertical="center" wrapText="1"/>
    </xf>
    <xf numFmtId="0" fontId="66" fillId="0" borderId="1" xfId="0" applyFont="1" applyBorder="1" applyAlignment="1">
      <alignment horizontal="center" vertical="center"/>
    </xf>
    <xf numFmtId="0" fontId="64" fillId="0" borderId="1" xfId="0" applyFont="1" applyBorder="1" applyAlignment="1">
      <alignment horizontal="left" vertical="center"/>
    </xf>
    <xf numFmtId="3" fontId="31" fillId="0" borderId="1" xfId="5" applyNumberFormat="1" applyFont="1" applyBorder="1" applyAlignment="1">
      <alignment horizontal="center" vertical="center"/>
    </xf>
    <xf numFmtId="2" fontId="66" fillId="0" borderId="1" xfId="0" applyNumberFormat="1" applyFont="1" applyBorder="1" applyAlignment="1">
      <alignment horizontal="center" vertical="center"/>
    </xf>
    <xf numFmtId="170" fontId="66" fillId="0" borderId="1" xfId="0" applyNumberFormat="1" applyFont="1" applyBorder="1" applyAlignment="1">
      <alignment horizontal="center" vertical="center"/>
    </xf>
    <xf numFmtId="2" fontId="34" fillId="0" borderId="1" xfId="0" applyNumberFormat="1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64" fillId="0" borderId="0" xfId="0" applyFont="1" applyAlignment="1">
      <alignment horizontal="left" vertical="center"/>
    </xf>
    <xf numFmtId="2" fontId="66" fillId="0" borderId="0" xfId="0" applyNumberFormat="1" applyFont="1" applyAlignment="1">
      <alignment horizontal="center" vertical="center"/>
    </xf>
    <xf numFmtId="0" fontId="34" fillId="0" borderId="0" xfId="0" applyFont="1" applyAlignment="1">
      <alignment vertical="center"/>
    </xf>
    <xf numFmtId="4" fontId="65" fillId="0" borderId="0" xfId="0" applyNumberFormat="1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43" fontId="66" fillId="0" borderId="1" xfId="0" applyNumberFormat="1" applyFont="1" applyBorder="1" applyAlignment="1">
      <alignment horizontal="center" vertical="center"/>
    </xf>
    <xf numFmtId="0" fontId="64" fillId="0" borderId="1" xfId="0" applyFont="1" applyBorder="1" applyAlignment="1">
      <alignment horizontal="left" vertical="center" wrapText="1"/>
    </xf>
    <xf numFmtId="165" fontId="31" fillId="0" borderId="1" xfId="5" applyNumberFormat="1" applyFont="1" applyBorder="1" applyAlignment="1">
      <alignment horizontal="center" vertical="center"/>
    </xf>
    <xf numFmtId="171" fontId="66" fillId="0" borderId="1" xfId="0" applyNumberFormat="1" applyFont="1" applyBorder="1" applyAlignment="1">
      <alignment horizontal="center" vertical="center"/>
    </xf>
    <xf numFmtId="0" fontId="66" fillId="0" borderId="0" xfId="0" applyFont="1" applyAlignment="1">
      <alignment vertical="center"/>
    </xf>
    <xf numFmtId="0" fontId="66" fillId="0" borderId="0" xfId="0" applyFont="1"/>
    <xf numFmtId="0" fontId="68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11" fillId="2" borderId="0" xfId="3" applyFont="1" applyFill="1"/>
    <xf numFmtId="170" fontId="7" fillId="9" borderId="1" xfId="1" applyNumberFormat="1" applyFont="1" applyFill="1" applyBorder="1" applyAlignment="1">
      <alignment horizontal="right"/>
    </xf>
    <xf numFmtId="164" fontId="7" fillId="9" borderId="1" xfId="1" applyNumberFormat="1" applyFont="1" applyFill="1" applyBorder="1" applyAlignment="1">
      <alignment horizontal="right"/>
    </xf>
    <xf numFmtId="166" fontId="7" fillId="0" borderId="1" xfId="1" applyNumberFormat="1" applyFont="1" applyBorder="1"/>
    <xf numFmtId="4" fontId="6" fillId="0" borderId="1" xfId="1" applyNumberFormat="1" applyFont="1" applyBorder="1"/>
    <xf numFmtId="0" fontId="12" fillId="2" borderId="0" xfId="1" applyFont="1" applyFill="1" applyAlignment="1">
      <alignment horizontal="center"/>
    </xf>
    <xf numFmtId="0" fontId="12" fillId="2" borderId="3" xfId="1" applyFont="1" applyFill="1" applyBorder="1" applyAlignment="1">
      <alignment vertical="center" wrapText="1"/>
    </xf>
    <xf numFmtId="0" fontId="12" fillId="2" borderId="2" xfId="1" applyFont="1" applyFill="1" applyBorder="1" applyAlignment="1">
      <alignment vertical="center" wrapText="1"/>
    </xf>
    <xf numFmtId="0" fontId="72" fillId="2" borderId="1" xfId="1" applyFont="1" applyFill="1" applyBorder="1" applyAlignment="1">
      <alignment horizontal="center" vertical="center" wrapText="1"/>
    </xf>
    <xf numFmtId="0" fontId="12" fillId="2" borderId="10" xfId="1" applyFont="1" applyFill="1" applyBorder="1" applyAlignment="1">
      <alignment vertical="center" wrapText="1"/>
    </xf>
    <xf numFmtId="169" fontId="6" fillId="2" borderId="1" xfId="1" applyNumberFormat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/>
    </xf>
    <xf numFmtId="1" fontId="6" fillId="2" borderId="1" xfId="1" applyNumberFormat="1" applyFont="1" applyFill="1" applyBorder="1" applyAlignment="1">
      <alignment horizontal="center" vertical="center"/>
    </xf>
    <xf numFmtId="0" fontId="6" fillId="2" borderId="0" xfId="1" applyFont="1" applyFill="1" applyAlignment="1">
      <alignment horizontal="center"/>
    </xf>
    <xf numFmtId="0" fontId="45" fillId="0" borderId="0" xfId="8" applyFont="1" applyAlignment="1">
      <alignment vertical="center"/>
    </xf>
    <xf numFmtId="0" fontId="55" fillId="0" borderId="0" xfId="8" applyFont="1" applyAlignment="1">
      <alignment vertical="center"/>
    </xf>
    <xf numFmtId="0" fontId="55" fillId="0" borderId="0" xfId="8" applyFont="1"/>
    <xf numFmtId="0" fontId="81" fillId="0" borderId="0" xfId="8" applyFont="1" applyAlignment="1">
      <alignment horizontal="center" vertical="center"/>
    </xf>
    <xf numFmtId="0" fontId="10" fillId="0" borderId="0" xfId="0" applyFont="1" applyAlignment="1">
      <alignment horizontal="left"/>
    </xf>
    <xf numFmtId="49" fontId="7" fillId="0" borderId="1" xfId="1" applyNumberFormat="1" applyFont="1" applyBorder="1"/>
    <xf numFmtId="4" fontId="7" fillId="0" borderId="8" xfId="1" applyNumberFormat="1" applyFont="1" applyBorder="1"/>
    <xf numFmtId="49" fontId="7" fillId="0" borderId="1" xfId="1" applyNumberFormat="1" applyFont="1" applyBorder="1" applyAlignment="1">
      <alignment vertical="center" wrapText="1"/>
    </xf>
    <xf numFmtId="4" fontId="7" fillId="0" borderId="1" xfId="1" applyNumberFormat="1" applyFont="1" applyBorder="1" applyAlignment="1">
      <alignment vertical="center"/>
    </xf>
    <xf numFmtId="49" fontId="7" fillId="0" borderId="1" xfId="1" applyNumberFormat="1" applyFont="1" applyBorder="1" applyAlignment="1">
      <alignment horizontal="center"/>
    </xf>
    <xf numFmtId="166" fontId="15" fillId="0" borderId="1" xfId="1" applyNumberFormat="1" applyFont="1" applyBorder="1"/>
    <xf numFmtId="4" fontId="7" fillId="0" borderId="14" xfId="1" applyNumberFormat="1" applyFont="1" applyBorder="1"/>
    <xf numFmtId="49" fontId="7" fillId="0" borderId="1" xfId="1" applyNumberFormat="1" applyFont="1" applyBorder="1" applyAlignment="1">
      <alignment vertical="center"/>
    </xf>
    <xf numFmtId="165" fontId="9" fillId="2" borderId="1" xfId="1" applyNumberFormat="1" applyFont="1" applyFill="1" applyBorder="1"/>
    <xf numFmtId="166" fontId="7" fillId="2" borderId="1" xfId="1" applyNumberFormat="1" applyFont="1" applyFill="1" applyBorder="1"/>
    <xf numFmtId="166" fontId="15" fillId="2" borderId="1" xfId="1" applyNumberFormat="1" applyFont="1" applyFill="1" applyBorder="1"/>
    <xf numFmtId="0" fontId="4" fillId="2" borderId="1" xfId="1" applyFont="1" applyFill="1" applyBorder="1" applyAlignment="1">
      <alignment vertical="center" wrapText="1"/>
    </xf>
    <xf numFmtId="0" fontId="26" fillId="2" borderId="1" xfId="1" applyFont="1" applyFill="1" applyBorder="1" applyAlignment="1">
      <alignment vertical="center"/>
    </xf>
    <xf numFmtId="0" fontId="6" fillId="2" borderId="0" xfId="1" applyFont="1" applyFill="1"/>
    <xf numFmtId="0" fontId="26" fillId="2" borderId="2" xfId="1" applyFont="1" applyFill="1" applyBorder="1" applyAlignment="1">
      <alignment horizontal="left" vertical="center"/>
    </xf>
    <xf numFmtId="0" fontId="71" fillId="2" borderId="0" xfId="1" applyFont="1" applyFill="1" applyAlignment="1">
      <alignment horizontal="center"/>
    </xf>
    <xf numFmtId="0" fontId="6" fillId="2" borderId="0" xfId="1" applyFont="1" applyFill="1" applyAlignment="1">
      <alignment vertical="center"/>
    </xf>
    <xf numFmtId="0" fontId="41" fillId="2" borderId="0" xfId="1" applyFont="1" applyFill="1" applyAlignment="1">
      <alignment vertical="center"/>
    </xf>
    <xf numFmtId="0" fontId="12" fillId="2" borderId="1" xfId="1" applyFont="1" applyFill="1" applyBorder="1" applyAlignment="1">
      <alignment horizontal="center" vertical="center"/>
    </xf>
    <xf numFmtId="0" fontId="12" fillId="2" borderId="3" xfId="1" applyFont="1" applyFill="1" applyBorder="1" applyAlignment="1">
      <alignment horizontal="center" vertical="center" wrapText="1"/>
    </xf>
    <xf numFmtId="0" fontId="12" fillId="2" borderId="0" xfId="1" applyFont="1" applyFill="1" applyAlignment="1">
      <alignment vertical="center"/>
    </xf>
    <xf numFmtId="0" fontId="6" fillId="2" borderId="1" xfId="1" applyFont="1" applyFill="1" applyBorder="1" applyAlignment="1">
      <alignment vertical="center" wrapText="1"/>
    </xf>
    <xf numFmtId="4" fontId="6" fillId="2" borderId="0" xfId="1" applyNumberFormat="1" applyFont="1" applyFill="1" applyAlignment="1">
      <alignment vertical="center"/>
    </xf>
    <xf numFmtId="1" fontId="12" fillId="2" borderId="3" xfId="1" applyNumberFormat="1" applyFont="1" applyFill="1" applyBorder="1" applyAlignment="1">
      <alignment horizontal="center" vertical="center" wrapText="1"/>
    </xf>
    <xf numFmtId="4" fontId="12" fillId="2" borderId="0" xfId="1" applyNumberFormat="1" applyFont="1" applyFill="1" applyAlignment="1">
      <alignment vertical="center"/>
    </xf>
    <xf numFmtId="0" fontId="6" fillId="2" borderId="1" xfId="1" applyFont="1" applyFill="1" applyBorder="1"/>
    <xf numFmtId="49" fontId="6" fillId="2" borderId="1" xfId="1" applyNumberFormat="1" applyFont="1" applyFill="1" applyBorder="1" applyAlignment="1">
      <alignment horizontal="center" vertical="center"/>
    </xf>
    <xf numFmtId="170" fontId="6" fillId="2" borderId="0" xfId="1" applyNumberFormat="1" applyFont="1" applyFill="1" applyAlignment="1">
      <alignment vertical="center"/>
    </xf>
    <xf numFmtId="0" fontId="6" fillId="2" borderId="2" xfId="1" applyFont="1" applyFill="1" applyBorder="1" applyAlignment="1">
      <alignment vertical="center" wrapText="1"/>
    </xf>
    <xf numFmtId="0" fontId="6" fillId="2" borderId="10" xfId="1" applyFont="1" applyFill="1" applyBorder="1" applyAlignment="1">
      <alignment vertical="center" wrapText="1"/>
    </xf>
    <xf numFmtId="49" fontId="12" fillId="2" borderId="1" xfId="1" applyNumberFormat="1" applyFont="1" applyFill="1" applyBorder="1" applyAlignment="1">
      <alignment horizontal="center" vertical="center"/>
    </xf>
    <xf numFmtId="49" fontId="6" fillId="2" borderId="3" xfId="1" applyNumberFormat="1" applyFont="1" applyFill="1" applyBorder="1" applyAlignment="1">
      <alignment horizontal="center" vertical="center"/>
    </xf>
    <xf numFmtId="0" fontId="23" fillId="2" borderId="0" xfId="3" applyFont="1" applyFill="1"/>
    <xf numFmtId="0" fontId="42" fillId="2" borderId="0" xfId="3" applyFont="1" applyFill="1"/>
    <xf numFmtId="0" fontId="11" fillId="2" borderId="0" xfId="3" applyFont="1" applyFill="1" applyAlignment="1">
      <alignment horizontal="center"/>
    </xf>
    <xf numFmtId="0" fontId="10" fillId="2" borderId="0" xfId="3" applyFont="1" applyFill="1"/>
    <xf numFmtId="0" fontId="79" fillId="2" borderId="0" xfId="3" applyFont="1" applyFill="1"/>
    <xf numFmtId="0" fontId="10" fillId="2" borderId="0" xfId="3" applyFont="1" applyFill="1" applyAlignment="1">
      <alignment horizontal="center"/>
    </xf>
    <xf numFmtId="0" fontId="77" fillId="2" borderId="0" xfId="1" applyFont="1" applyFill="1" applyAlignment="1">
      <alignment horizontal="center"/>
    </xf>
    <xf numFmtId="0" fontId="7" fillId="2" borderId="0" xfId="1" applyFont="1" applyFill="1" applyAlignment="1">
      <alignment vertical="center"/>
    </xf>
    <xf numFmtId="0" fontId="7" fillId="2" borderId="0" xfId="1" applyFont="1" applyFill="1" applyAlignment="1">
      <alignment horizontal="center" vertical="center"/>
    </xf>
    <xf numFmtId="2" fontId="20" fillId="2" borderId="0" xfId="1" applyNumberFormat="1" applyFont="1" applyFill="1" applyAlignment="1">
      <alignment vertical="center"/>
    </xf>
    <xf numFmtId="0" fontId="82" fillId="2" borderId="0" xfId="0" applyFont="1" applyFill="1" applyAlignment="1">
      <alignment vertical="center"/>
    </xf>
    <xf numFmtId="0" fontId="83" fillId="2" borderId="0" xfId="0" applyFont="1" applyFill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78" fillId="2" borderId="0" xfId="0" applyFont="1" applyFill="1" applyAlignment="1">
      <alignment vertical="center"/>
    </xf>
    <xf numFmtId="4" fontId="7" fillId="0" borderId="1" xfId="1" applyNumberFormat="1" applyFont="1" applyBorder="1" applyAlignment="1">
      <alignment horizontal="center"/>
    </xf>
    <xf numFmtId="4" fontId="7" fillId="0" borderId="14" xfId="1" applyNumberFormat="1" applyFont="1" applyBorder="1" applyAlignment="1">
      <alignment horizontal="center" vertical="center" wrapText="1"/>
    </xf>
    <xf numFmtId="49" fontId="7" fillId="0" borderId="11" xfId="1" applyNumberFormat="1" applyFont="1" applyBorder="1" applyAlignment="1">
      <alignment horizontal="center" vertical="center"/>
    </xf>
    <xf numFmtId="4" fontId="7" fillId="0" borderId="1" xfId="1" applyNumberFormat="1" applyFont="1" applyBorder="1" applyAlignment="1">
      <alignment horizontal="center" vertical="center" wrapText="1"/>
    </xf>
    <xf numFmtId="4" fontId="7" fillId="0" borderId="1" xfId="1" applyNumberFormat="1" applyFont="1" applyBorder="1" applyAlignment="1">
      <alignment vertical="center" wrapText="1"/>
    </xf>
    <xf numFmtId="49" fontId="7" fillId="0" borderId="1" xfId="1" applyNumberFormat="1" applyFont="1" applyBorder="1" applyAlignment="1">
      <alignment vertical="top" wrapText="1"/>
    </xf>
    <xf numFmtId="0" fontId="23" fillId="0" borderId="1" xfId="1" applyFont="1" applyBorder="1" applyAlignment="1">
      <alignment horizontal="left" vertical="center"/>
    </xf>
    <xf numFmtId="14" fontId="23" fillId="0" borderId="1" xfId="1" applyNumberFormat="1" applyFont="1" applyBorder="1" applyAlignment="1">
      <alignment horizontal="left" vertical="center"/>
    </xf>
    <xf numFmtId="0" fontId="6" fillId="2" borderId="2" xfId="1" applyFont="1" applyFill="1" applyBorder="1" applyAlignment="1">
      <alignment vertical="center"/>
    </xf>
    <xf numFmtId="0" fontId="6" fillId="2" borderId="10" xfId="1" applyFont="1" applyFill="1" applyBorder="1" applyAlignment="1">
      <alignment vertical="center"/>
    </xf>
    <xf numFmtId="0" fontId="6" fillId="2" borderId="3" xfId="1" applyFont="1" applyFill="1" applyBorder="1" applyAlignment="1">
      <alignment vertical="center"/>
    </xf>
    <xf numFmtId="0" fontId="6" fillId="4" borderId="2" xfId="1" applyFont="1" applyFill="1" applyBorder="1" applyAlignment="1">
      <alignment vertical="center"/>
    </xf>
    <xf numFmtId="0" fontId="6" fillId="4" borderId="10" xfId="1" applyFont="1" applyFill="1" applyBorder="1" applyAlignment="1">
      <alignment vertical="center"/>
    </xf>
    <xf numFmtId="0" fontId="6" fillId="9" borderId="10" xfId="1" applyFont="1" applyFill="1" applyBorder="1" applyAlignment="1">
      <alignment vertical="center"/>
    </xf>
    <xf numFmtId="0" fontId="20" fillId="2" borderId="1" xfId="1" applyFont="1" applyFill="1" applyBorder="1" applyAlignment="1">
      <alignment horizontal="center" vertical="center"/>
    </xf>
    <xf numFmtId="178" fontId="20" fillId="2" borderId="1" xfId="1" applyNumberFormat="1" applyFont="1" applyFill="1" applyBorder="1" applyAlignment="1">
      <alignment horizontal="right"/>
    </xf>
    <xf numFmtId="0" fontId="22" fillId="2" borderId="0" xfId="3" applyFont="1" applyFill="1"/>
    <xf numFmtId="0" fontId="86" fillId="0" borderId="1" xfId="11" applyFont="1" applyBorder="1" applyAlignment="1">
      <alignment vertical="center"/>
    </xf>
    <xf numFmtId="0" fontId="31" fillId="0" borderId="0" xfId="11" applyFont="1"/>
    <xf numFmtId="0" fontId="6" fillId="0" borderId="0" xfId="11" applyAlignment="1">
      <alignment horizontal="center"/>
    </xf>
    <xf numFmtId="0" fontId="6" fillId="0" borderId="0" xfId="11" applyAlignment="1">
      <alignment horizontal="left"/>
    </xf>
    <xf numFmtId="0" fontId="6" fillId="0" borderId="0" xfId="11"/>
    <xf numFmtId="0" fontId="12" fillId="0" borderId="0" xfId="11" applyFont="1" applyAlignment="1">
      <alignment horizontal="right" vertical="center"/>
    </xf>
    <xf numFmtId="0" fontId="22" fillId="0" borderId="8" xfId="11" applyFont="1" applyBorder="1" applyAlignment="1">
      <alignment horizontal="center" vertical="center"/>
    </xf>
    <xf numFmtId="0" fontId="22" fillId="0" borderId="8" xfId="11" applyFont="1" applyBorder="1" applyAlignment="1">
      <alignment horizontal="left" vertical="center"/>
    </xf>
    <xf numFmtId="0" fontId="22" fillId="0" borderId="8" xfId="11" applyFont="1" applyBorder="1" applyAlignment="1">
      <alignment horizontal="center" vertical="center" wrapText="1"/>
    </xf>
    <xf numFmtId="43" fontId="23" fillId="2" borderId="16" xfId="11" applyNumberFormat="1" applyFont="1" applyFill="1" applyBorder="1" applyAlignment="1">
      <alignment horizontal="center"/>
    </xf>
    <xf numFmtId="3" fontId="23" fillId="2" borderId="16" xfId="11" applyNumberFormat="1" applyFont="1" applyFill="1" applyBorder="1" applyAlignment="1">
      <alignment horizontal="right"/>
    </xf>
    <xf numFmtId="3" fontId="6" fillId="0" borderId="0" xfId="11" applyNumberFormat="1"/>
    <xf numFmtId="43" fontId="23" fillId="2" borderId="17" xfId="11" applyNumberFormat="1" applyFont="1" applyFill="1" applyBorder="1" applyAlignment="1">
      <alignment horizontal="center"/>
    </xf>
    <xf numFmtId="3" fontId="23" fillId="2" borderId="17" xfId="11" applyNumberFormat="1" applyFont="1" applyFill="1" applyBorder="1" applyAlignment="1">
      <alignment horizontal="right"/>
    </xf>
    <xf numFmtId="0" fontId="23" fillId="0" borderId="18" xfId="11" applyFont="1" applyBorder="1" applyAlignment="1">
      <alignment horizontal="center"/>
    </xf>
    <xf numFmtId="43" fontId="23" fillId="2" borderId="18" xfId="11" applyNumberFormat="1" applyFont="1" applyFill="1" applyBorder="1" applyAlignment="1">
      <alignment horizontal="center"/>
    </xf>
    <xf numFmtId="3" fontId="22" fillId="2" borderId="18" xfId="11" applyNumberFormat="1" applyFont="1" applyFill="1" applyBorder="1" applyAlignment="1">
      <alignment horizontal="right"/>
    </xf>
    <xf numFmtId="0" fontId="6" fillId="0" borderId="0" xfId="11" applyAlignment="1">
      <alignment horizontal="center" vertical="center"/>
    </xf>
    <xf numFmtId="0" fontId="87" fillId="0" borderId="0" xfId="11" applyFont="1"/>
    <xf numFmtId="43" fontId="23" fillId="2" borderId="1" xfId="11" applyNumberFormat="1" applyFont="1" applyFill="1" applyBorder="1" applyAlignment="1">
      <alignment horizontal="center"/>
    </xf>
    <xf numFmtId="3" fontId="22" fillId="2" borderId="1" xfId="11" applyNumberFormat="1" applyFont="1" applyFill="1" applyBorder="1" applyAlignment="1">
      <alignment horizontal="right"/>
    </xf>
    <xf numFmtId="0" fontId="23" fillId="0" borderId="1" xfId="11" applyFont="1" applyBorder="1" applyAlignment="1">
      <alignment horizontal="center"/>
    </xf>
    <xf numFmtId="0" fontId="23" fillId="0" borderId="8" xfId="11" applyFont="1" applyBorder="1" applyAlignment="1">
      <alignment vertical="center" wrapText="1"/>
    </xf>
    <xf numFmtId="0" fontId="23" fillId="0" borderId="11" xfId="11" applyFont="1" applyBorder="1" applyAlignment="1">
      <alignment vertical="center" wrapText="1"/>
    </xf>
    <xf numFmtId="4" fontId="23" fillId="2" borderId="1" xfId="11" applyNumberFormat="1" applyFont="1" applyFill="1" applyBorder="1" applyAlignment="1">
      <alignment horizontal="right"/>
    </xf>
    <xf numFmtId="4" fontId="22" fillId="2" borderId="1" xfId="11" applyNumberFormat="1" applyFont="1" applyFill="1" applyBorder="1" applyAlignment="1">
      <alignment horizontal="right"/>
    </xf>
    <xf numFmtId="168" fontId="22" fillId="2" borderId="1" xfId="5" applyNumberFormat="1" applyFont="1" applyFill="1" applyBorder="1" applyAlignment="1">
      <alignment horizontal="right"/>
    </xf>
    <xf numFmtId="168" fontId="10" fillId="2" borderId="0" xfId="5" applyNumberFormat="1" applyFont="1" applyFill="1"/>
    <xf numFmtId="43" fontId="6" fillId="0" borderId="0" xfId="5" applyFont="1"/>
    <xf numFmtId="43" fontId="6" fillId="0" borderId="0" xfId="11" applyNumberFormat="1"/>
    <xf numFmtId="179" fontId="6" fillId="0" borderId="0" xfId="11" applyNumberFormat="1"/>
    <xf numFmtId="168" fontId="23" fillId="2" borderId="1" xfId="5" applyNumberFormat="1" applyFont="1" applyFill="1" applyBorder="1" applyAlignment="1">
      <alignment horizontal="right"/>
    </xf>
    <xf numFmtId="168" fontId="23" fillId="2" borderId="1" xfId="5" applyNumberFormat="1" applyFont="1" applyFill="1" applyBorder="1" applyAlignment="1">
      <alignment horizontal="center"/>
    </xf>
    <xf numFmtId="168" fontId="22" fillId="2" borderId="1" xfId="5" applyNumberFormat="1" applyFont="1" applyFill="1" applyBorder="1" applyAlignment="1">
      <alignment horizontal="center"/>
    </xf>
    <xf numFmtId="0" fontId="22" fillId="0" borderId="1" xfId="11" applyFont="1" applyBorder="1" applyAlignment="1">
      <alignment horizontal="center"/>
    </xf>
    <xf numFmtId="0" fontId="23" fillId="0" borderId="14" xfId="11" applyFont="1" applyBorder="1" applyAlignment="1">
      <alignment vertical="center" wrapText="1"/>
    </xf>
    <xf numFmtId="3" fontId="22" fillId="0" borderId="1" xfId="11" applyNumberFormat="1" applyFont="1" applyBorder="1" applyAlignment="1">
      <alignment horizontal="right"/>
    </xf>
    <xf numFmtId="0" fontId="6" fillId="0" borderId="1" xfId="11" applyBorder="1" applyAlignment="1">
      <alignment vertical="center" wrapText="1"/>
    </xf>
    <xf numFmtId="4" fontId="22" fillId="0" borderId="1" xfId="11" applyNumberFormat="1" applyFont="1" applyBorder="1" applyAlignment="1">
      <alignment horizontal="right"/>
    </xf>
    <xf numFmtId="43" fontId="11" fillId="0" borderId="0" xfId="3" applyNumberFormat="1" applyFont="1"/>
    <xf numFmtId="0" fontId="11" fillId="0" borderId="0" xfId="11" applyFont="1" applyAlignment="1">
      <alignment horizontal="center"/>
    </xf>
    <xf numFmtId="0" fontId="11" fillId="0" borderId="0" xfId="11" applyFont="1" applyAlignment="1">
      <alignment horizontal="left"/>
    </xf>
    <xf numFmtId="0" fontId="11" fillId="0" borderId="0" xfId="11" applyFont="1"/>
    <xf numFmtId="3" fontId="88" fillId="0" borderId="0" xfId="0" applyNumberFormat="1" applyFont="1"/>
    <xf numFmtId="0" fontId="22" fillId="0" borderId="14" xfId="11" applyFont="1" applyBorder="1" applyAlignment="1">
      <alignment vertical="center" wrapText="1"/>
    </xf>
    <xf numFmtId="0" fontId="31" fillId="0" borderId="1" xfId="11" applyFont="1" applyBorder="1" applyAlignment="1">
      <alignment vertical="center"/>
    </xf>
    <xf numFmtId="49" fontId="31" fillId="0" borderId="2" xfId="11" applyNumberFormat="1" applyFont="1" applyBorder="1" applyAlignment="1">
      <alignment vertical="center"/>
    </xf>
    <xf numFmtId="14" fontId="31" fillId="0" borderId="2" xfId="11" applyNumberFormat="1" applyFont="1" applyBorder="1" applyAlignment="1">
      <alignment horizontal="left" vertical="center"/>
    </xf>
    <xf numFmtId="0" fontId="31" fillId="0" borderId="1" xfId="11" applyFont="1" applyBorder="1" applyAlignment="1">
      <alignment horizontal="left" vertical="center"/>
    </xf>
    <xf numFmtId="0" fontId="23" fillId="2" borderId="1" xfId="11" applyFont="1" applyFill="1" applyBorder="1" applyAlignment="1">
      <alignment horizontal="center"/>
    </xf>
    <xf numFmtId="0" fontId="62" fillId="2" borderId="0" xfId="1" applyFont="1" applyFill="1" applyAlignment="1">
      <alignment vertical="center"/>
    </xf>
    <xf numFmtId="0" fontId="22" fillId="0" borderId="0" xfId="11" applyFont="1" applyAlignment="1">
      <alignment horizontal="center"/>
    </xf>
    <xf numFmtId="0" fontId="23" fillId="0" borderId="0" xfId="11" applyFont="1"/>
    <xf numFmtId="14" fontId="11" fillId="0" borderId="0" xfId="11" applyNumberFormat="1" applyFont="1"/>
    <xf numFmtId="177" fontId="11" fillId="0" borderId="0" xfId="11" applyNumberFormat="1" applyFont="1"/>
    <xf numFmtId="0" fontId="89" fillId="0" borderId="0" xfId="11" applyFont="1" applyAlignment="1">
      <alignment horizontal="center"/>
    </xf>
    <xf numFmtId="0" fontId="71" fillId="2" borderId="3" xfId="1" applyFont="1" applyFill="1" applyBorder="1" applyAlignment="1">
      <alignment vertical="center" wrapText="1"/>
    </xf>
    <xf numFmtId="0" fontId="71" fillId="2" borderId="2" xfId="1" applyFont="1" applyFill="1" applyBorder="1" applyAlignment="1">
      <alignment vertical="center" wrapText="1"/>
    </xf>
    <xf numFmtId="0" fontId="71" fillId="2" borderId="10" xfId="1" applyFont="1" applyFill="1" applyBorder="1" applyAlignment="1">
      <alignment vertical="center" wrapText="1"/>
    </xf>
    <xf numFmtId="0" fontId="90" fillId="2" borderId="1" xfId="1" applyFont="1" applyFill="1" applyBorder="1" applyAlignment="1">
      <alignment horizontal="center" vertical="center" wrapText="1"/>
    </xf>
    <xf numFmtId="169" fontId="77" fillId="2" borderId="1" xfId="1" applyNumberFormat="1" applyFont="1" applyFill="1" applyBorder="1" applyAlignment="1">
      <alignment horizontal="center" vertical="center"/>
    </xf>
    <xf numFmtId="0" fontId="77" fillId="2" borderId="1" xfId="1" applyFont="1" applyFill="1" applyBorder="1" applyAlignment="1">
      <alignment horizontal="center" vertical="center"/>
    </xf>
    <xf numFmtId="169" fontId="71" fillId="2" borderId="10" xfId="1" applyNumberFormat="1" applyFont="1" applyFill="1" applyBorder="1" applyAlignment="1">
      <alignment vertical="center" wrapText="1"/>
    </xf>
    <xf numFmtId="2" fontId="77" fillId="2" borderId="1" xfId="1" applyNumberFormat="1" applyFont="1" applyFill="1" applyBorder="1" applyAlignment="1">
      <alignment horizontal="center" vertical="center"/>
    </xf>
    <xf numFmtId="169" fontId="77" fillId="2" borderId="2" xfId="1" applyNumberFormat="1" applyFont="1" applyFill="1" applyBorder="1" applyAlignment="1">
      <alignment vertical="center"/>
    </xf>
    <xf numFmtId="169" fontId="77" fillId="2" borderId="10" xfId="1" applyNumberFormat="1" applyFont="1" applyFill="1" applyBorder="1" applyAlignment="1">
      <alignment vertical="center"/>
    </xf>
    <xf numFmtId="170" fontId="77" fillId="2" borderId="10" xfId="1" applyNumberFormat="1" applyFont="1" applyFill="1" applyBorder="1" applyAlignment="1">
      <alignment vertical="center"/>
    </xf>
    <xf numFmtId="170" fontId="77" fillId="2" borderId="3" xfId="1" applyNumberFormat="1" applyFont="1" applyFill="1" applyBorder="1" applyAlignment="1">
      <alignment vertical="center"/>
    </xf>
    <xf numFmtId="164" fontId="91" fillId="2" borderId="2" xfId="8" applyNumberFormat="1" applyFont="1" applyFill="1" applyBorder="1" applyAlignment="1">
      <alignment horizontal="center" vertical="center"/>
    </xf>
    <xf numFmtId="0" fontId="91" fillId="2" borderId="1" xfId="1" applyFont="1" applyFill="1" applyBorder="1" applyAlignment="1">
      <alignment horizontal="center" vertical="center"/>
    </xf>
    <xf numFmtId="169" fontId="91" fillId="2" borderId="2" xfId="8" applyNumberFormat="1" applyFont="1" applyFill="1" applyBorder="1" applyAlignment="1">
      <alignment horizontal="center" vertical="center"/>
    </xf>
    <xf numFmtId="170" fontId="91" fillId="2" borderId="2" xfId="8" applyNumberFormat="1" applyFont="1" applyFill="1" applyBorder="1" applyAlignment="1">
      <alignment horizontal="center" vertical="center"/>
    </xf>
    <xf numFmtId="169" fontId="91" fillId="2" borderId="1" xfId="1" applyNumberFormat="1" applyFont="1" applyFill="1" applyBorder="1" applyAlignment="1">
      <alignment horizontal="center" vertical="center"/>
    </xf>
    <xf numFmtId="0" fontId="92" fillId="2" borderId="10" xfId="1" applyFont="1" applyFill="1" applyBorder="1" applyAlignment="1">
      <alignment vertical="center" wrapText="1"/>
    </xf>
    <xf numFmtId="2" fontId="91" fillId="2" borderId="2" xfId="8" applyNumberFormat="1" applyFont="1" applyFill="1" applyBorder="1" applyAlignment="1">
      <alignment horizontal="center" vertical="center"/>
    </xf>
    <xf numFmtId="170" fontId="91" fillId="2" borderId="1" xfId="1" applyNumberFormat="1" applyFont="1" applyFill="1" applyBorder="1" applyAlignment="1">
      <alignment horizontal="center" vertical="center"/>
    </xf>
    <xf numFmtId="170" fontId="91" fillId="2" borderId="2" xfId="1" applyNumberFormat="1" applyFont="1" applyFill="1" applyBorder="1" applyAlignment="1">
      <alignment vertical="center"/>
    </xf>
    <xf numFmtId="170" fontId="91" fillId="2" borderId="10" xfId="1" applyNumberFormat="1" applyFont="1" applyFill="1" applyBorder="1" applyAlignment="1">
      <alignment vertical="center"/>
    </xf>
    <xf numFmtId="170" fontId="91" fillId="2" borderId="3" xfId="1" applyNumberFormat="1" applyFont="1" applyFill="1" applyBorder="1" applyAlignment="1">
      <alignment vertical="center"/>
    </xf>
    <xf numFmtId="0" fontId="93" fillId="2" borderId="2" xfId="1" applyFont="1" applyFill="1" applyBorder="1" applyAlignment="1">
      <alignment vertical="center" wrapText="1"/>
    </xf>
    <xf numFmtId="0" fontId="93" fillId="2" borderId="10" xfId="1" applyFont="1" applyFill="1" applyBorder="1" applyAlignment="1">
      <alignment vertical="center" wrapText="1"/>
    </xf>
    <xf numFmtId="0" fontId="94" fillId="2" borderId="1" xfId="1" applyFont="1" applyFill="1" applyBorder="1" applyAlignment="1">
      <alignment horizontal="center" vertical="center" wrapText="1"/>
    </xf>
    <xf numFmtId="0" fontId="94" fillId="2" borderId="2" xfId="1" applyFont="1" applyFill="1" applyBorder="1" applyAlignment="1">
      <alignment horizontal="center" vertical="center" wrapText="1"/>
    </xf>
    <xf numFmtId="1" fontId="95" fillId="2" borderId="1" xfId="1" applyNumberFormat="1" applyFont="1" applyFill="1" applyBorder="1" applyAlignment="1">
      <alignment horizontal="center" vertical="center"/>
    </xf>
    <xf numFmtId="1" fontId="95" fillId="2" borderId="2" xfId="1" applyNumberFormat="1" applyFont="1" applyFill="1" applyBorder="1" applyAlignment="1">
      <alignment horizontal="center" vertical="center"/>
    </xf>
    <xf numFmtId="1" fontId="93" fillId="2" borderId="10" xfId="1" applyNumberFormat="1" applyFont="1" applyFill="1" applyBorder="1" applyAlignment="1">
      <alignment vertical="center" wrapText="1"/>
    </xf>
    <xf numFmtId="1" fontId="95" fillId="9" borderId="1" xfId="1" applyNumberFormat="1" applyFont="1" applyFill="1" applyBorder="1" applyAlignment="1">
      <alignment horizontal="center" vertical="center"/>
    </xf>
    <xf numFmtId="166" fontId="96" fillId="2" borderId="1" xfId="1" applyNumberFormat="1" applyFont="1" applyFill="1" applyBorder="1"/>
    <xf numFmtId="166" fontId="96" fillId="0" borderId="1" xfId="1" applyNumberFormat="1" applyFont="1" applyBorder="1"/>
    <xf numFmtId="165" fontId="7" fillId="2" borderId="1" xfId="1" applyNumberFormat="1" applyFont="1" applyFill="1" applyBorder="1"/>
    <xf numFmtId="165" fontId="15" fillId="2" borderId="1" xfId="1" applyNumberFormat="1" applyFont="1" applyFill="1" applyBorder="1" applyAlignment="1">
      <alignment horizontal="right"/>
    </xf>
    <xf numFmtId="1" fontId="75" fillId="2" borderId="1" xfId="1" applyNumberFormat="1" applyFont="1" applyFill="1" applyBorder="1" applyAlignment="1">
      <alignment horizontal="center" vertical="center"/>
    </xf>
    <xf numFmtId="169" fontId="91" fillId="2" borderId="2" xfId="1" applyNumberFormat="1" applyFont="1" applyFill="1" applyBorder="1" applyAlignment="1">
      <alignment vertical="center"/>
    </xf>
    <xf numFmtId="169" fontId="91" fillId="2" borderId="10" xfId="1" applyNumberFormat="1" applyFont="1" applyFill="1" applyBorder="1" applyAlignment="1">
      <alignment vertical="center"/>
    </xf>
    <xf numFmtId="169" fontId="91" fillId="2" borderId="3" xfId="1" applyNumberFormat="1" applyFont="1" applyFill="1" applyBorder="1" applyAlignment="1">
      <alignment vertical="center"/>
    </xf>
    <xf numFmtId="169" fontId="6" fillId="2" borderId="2" xfId="1" applyNumberFormat="1" applyFont="1" applyFill="1" applyBorder="1" applyAlignment="1">
      <alignment vertical="center"/>
    </xf>
    <xf numFmtId="169" fontId="6" fillId="2" borderId="10" xfId="1" applyNumberFormat="1" applyFont="1" applyFill="1" applyBorder="1" applyAlignment="1">
      <alignment vertical="center"/>
    </xf>
    <xf numFmtId="169" fontId="6" fillId="2" borderId="3" xfId="1" applyNumberFormat="1" applyFont="1" applyFill="1" applyBorder="1" applyAlignment="1">
      <alignment vertical="center"/>
    </xf>
    <xf numFmtId="169" fontId="6" fillId="0" borderId="10" xfId="1" applyNumberFormat="1" applyFont="1" applyBorder="1" applyAlignment="1">
      <alignment vertical="center"/>
    </xf>
    <xf numFmtId="169" fontId="6" fillId="0" borderId="3" xfId="1" applyNumberFormat="1" applyFont="1" applyBorder="1" applyAlignment="1">
      <alignment vertical="center"/>
    </xf>
    <xf numFmtId="3" fontId="96" fillId="2" borderId="1" xfId="1" applyNumberFormat="1" applyFont="1" applyFill="1" applyBorder="1"/>
    <xf numFmtId="166" fontId="15" fillId="0" borderId="0" xfId="1" applyNumberFormat="1" applyFont="1"/>
    <xf numFmtId="0" fontId="7" fillId="0" borderId="2" xfId="1" applyFont="1" applyBorder="1" applyAlignment="1">
      <alignment horizontal="left"/>
    </xf>
    <xf numFmtId="0" fontId="7" fillId="0" borderId="3" xfId="1" applyFont="1" applyBorder="1" applyAlignment="1">
      <alignment horizontal="left"/>
    </xf>
    <xf numFmtId="0" fontId="5" fillId="2" borderId="10" xfId="1" applyFont="1" applyFill="1" applyBorder="1" applyAlignment="1">
      <alignment horizontal="left" vertical="center"/>
    </xf>
    <xf numFmtId="0" fontId="23" fillId="2" borderId="10" xfId="1" applyFont="1" applyFill="1" applyBorder="1" applyAlignment="1">
      <alignment horizontal="left"/>
    </xf>
    <xf numFmtId="170" fontId="55" fillId="0" borderId="1" xfId="1" applyNumberFormat="1" applyFont="1" applyFill="1" applyBorder="1" applyAlignment="1">
      <alignment horizontal="right"/>
    </xf>
    <xf numFmtId="170" fontId="42" fillId="0" borderId="1" xfId="1" applyNumberFormat="1" applyFont="1" applyFill="1" applyBorder="1" applyAlignment="1">
      <alignment horizontal="right"/>
    </xf>
    <xf numFmtId="2" fontId="55" fillId="0" borderId="1" xfId="1" applyNumberFormat="1" applyFont="1" applyFill="1" applyBorder="1" applyAlignment="1">
      <alignment horizontal="right"/>
    </xf>
    <xf numFmtId="0" fontId="3" fillId="0" borderId="10" xfId="1" applyFont="1" applyBorder="1" applyAlignment="1">
      <alignment horizontal="center" vertical="center" wrapText="1"/>
    </xf>
    <xf numFmtId="0" fontId="69" fillId="0" borderId="10" xfId="1" applyFont="1" applyBorder="1" applyAlignment="1">
      <alignment horizontal="center" vertical="center" wrapText="1"/>
    </xf>
    <xf numFmtId="164" fontId="5" fillId="2" borderId="10" xfId="1" applyNumberFormat="1" applyFont="1" applyFill="1" applyBorder="1" applyAlignment="1">
      <alignment horizontal="left" vertical="center"/>
    </xf>
    <xf numFmtId="0" fontId="23" fillId="0" borderId="10" xfId="1" applyFont="1" applyBorder="1" applyAlignment="1">
      <alignment horizontal="left" vertical="center"/>
    </xf>
    <xf numFmtId="0" fontId="7" fillId="0" borderId="10" xfId="1" applyFont="1" applyBorder="1" applyAlignment="1">
      <alignment horizontal="left"/>
    </xf>
    <xf numFmtId="0" fontId="7" fillId="0" borderId="10" xfId="1" applyFont="1" applyBorder="1" applyAlignment="1">
      <alignment horizontal="center"/>
    </xf>
    <xf numFmtId="169" fontId="20" fillId="2" borderId="10" xfId="2" applyNumberFormat="1" applyFont="1" applyFill="1" applyBorder="1" applyAlignment="1">
      <alignment horizontal="right"/>
    </xf>
    <xf numFmtId="169" fontId="7" fillId="2" borderId="10" xfId="2" applyNumberFormat="1" applyFont="1" applyFill="1" applyBorder="1" applyAlignment="1">
      <alignment horizontal="right"/>
    </xf>
    <xf numFmtId="166" fontId="96" fillId="0" borderId="10" xfId="1" applyNumberFormat="1" applyFont="1" applyBorder="1"/>
    <xf numFmtId="166" fontId="7" fillId="0" borderId="10" xfId="1" applyNumberFormat="1" applyFont="1" applyBorder="1"/>
    <xf numFmtId="4" fontId="7" fillId="0" borderId="10" xfId="1" applyNumberFormat="1" applyFont="1" applyBorder="1"/>
    <xf numFmtId="165" fontId="20" fillId="2" borderId="10" xfId="1" applyNumberFormat="1" applyFont="1" applyFill="1" applyBorder="1" applyAlignment="1">
      <alignment horizontal="right"/>
    </xf>
    <xf numFmtId="4" fontId="7" fillId="2" borderId="10" xfId="1" applyNumberFormat="1" applyFont="1" applyFill="1" applyBorder="1" applyAlignment="1">
      <alignment horizontal="right"/>
    </xf>
    <xf numFmtId="166" fontId="96" fillId="2" borderId="10" xfId="1" applyNumberFormat="1" applyFont="1" applyFill="1" applyBorder="1"/>
    <xf numFmtId="49" fontId="7" fillId="0" borderId="10" xfId="1" applyNumberFormat="1" applyFont="1" applyBorder="1" applyAlignment="1">
      <alignment vertical="center"/>
    </xf>
    <xf numFmtId="2" fontId="7" fillId="2" borderId="10" xfId="1" applyNumberFormat="1" applyFont="1" applyFill="1" applyBorder="1" applyAlignment="1">
      <alignment horizontal="right"/>
    </xf>
    <xf numFmtId="170" fontId="55" fillId="0" borderId="10" xfId="1" applyNumberFormat="1" applyFont="1" applyFill="1" applyBorder="1" applyAlignment="1">
      <alignment horizontal="right"/>
    </xf>
    <xf numFmtId="0" fontId="12" fillId="2" borderId="10" xfId="1" applyFont="1" applyFill="1" applyBorder="1" applyAlignment="1">
      <alignment horizontal="center"/>
    </xf>
    <xf numFmtId="0" fontId="70" fillId="2" borderId="10" xfId="1" applyFont="1" applyFill="1" applyBorder="1" applyAlignment="1">
      <alignment horizontal="center" vertical="center" wrapText="1"/>
    </xf>
    <xf numFmtId="0" fontId="26" fillId="2" borderId="10" xfId="1" applyFont="1" applyFill="1" applyBorder="1" applyAlignment="1">
      <alignment horizontal="left" vertical="center"/>
    </xf>
    <xf numFmtId="0" fontId="4" fillId="2" borderId="10" xfId="1" applyFont="1" applyFill="1" applyBorder="1" applyAlignment="1">
      <alignment vertical="center" wrapText="1"/>
    </xf>
    <xf numFmtId="0" fontId="98" fillId="0" borderId="0" xfId="3" applyFont="1" applyAlignment="1"/>
    <xf numFmtId="0" fontId="7" fillId="0" borderId="0" xfId="1" applyFont="1" applyBorder="1" applyAlignment="1">
      <alignment horizontal="left"/>
    </xf>
    <xf numFmtId="0" fontId="7" fillId="0" borderId="0" xfId="1" applyFont="1" applyBorder="1" applyAlignment="1">
      <alignment horizontal="center"/>
    </xf>
    <xf numFmtId="165" fontId="20" fillId="2" borderId="0" xfId="1" applyNumberFormat="1" applyFont="1" applyFill="1" applyBorder="1" applyAlignment="1">
      <alignment horizontal="right"/>
    </xf>
    <xf numFmtId="0" fontId="7" fillId="2" borderId="0" xfId="1" applyFont="1" applyFill="1" applyBorder="1" applyAlignment="1">
      <alignment horizontal="right"/>
    </xf>
    <xf numFmtId="3" fontId="7" fillId="0" borderId="0" xfId="1" applyNumberFormat="1" applyFont="1" applyBorder="1"/>
    <xf numFmtId="4" fontId="7" fillId="0" borderId="0" xfId="1" applyNumberFormat="1" applyFont="1" applyBorder="1"/>
    <xf numFmtId="0" fontId="0" fillId="0" borderId="0" xfId="0" applyFill="1"/>
    <xf numFmtId="43" fontId="0" fillId="0" borderId="0" xfId="5" applyFont="1"/>
    <xf numFmtId="177" fontId="0" fillId="0" borderId="0" xfId="5" applyNumberFormat="1" applyFont="1"/>
    <xf numFmtId="177" fontId="0" fillId="0" borderId="0" xfId="0" applyNumberFormat="1"/>
    <xf numFmtId="177" fontId="99" fillId="8" borderId="19" xfId="8" applyNumberFormat="1" applyFont="1" applyFill="1" applyBorder="1" applyAlignment="1">
      <alignment horizontal="center" vertical="center" wrapText="1"/>
    </xf>
    <xf numFmtId="0" fontId="60" fillId="8" borderId="19" xfId="8" applyFont="1" applyFill="1" applyBorder="1" applyAlignment="1">
      <alignment horizontal="center" vertical="center" wrapText="1"/>
    </xf>
    <xf numFmtId="0" fontId="117" fillId="0" borderId="0" xfId="0" applyFont="1"/>
    <xf numFmtId="177" fontId="118" fillId="0" borderId="0" xfId="0" applyNumberFormat="1" applyFont="1"/>
    <xf numFmtId="0" fontId="103" fillId="13" borderId="19" xfId="8" applyFont="1" applyFill="1" applyBorder="1" applyAlignment="1">
      <alignment horizontal="left" vertical="center"/>
    </xf>
    <xf numFmtId="0" fontId="103" fillId="13" borderId="19" xfId="8" applyFont="1" applyFill="1" applyBorder="1" applyAlignment="1">
      <alignment horizontal="center" vertical="center"/>
    </xf>
    <xf numFmtId="177" fontId="103" fillId="13" borderId="19" xfId="5" applyNumberFormat="1" applyFont="1" applyFill="1" applyBorder="1" applyAlignment="1">
      <alignment horizontal="right" vertical="center"/>
    </xf>
    <xf numFmtId="3" fontId="100" fillId="13" borderId="19" xfId="8" applyNumberFormat="1" applyFont="1" applyFill="1" applyBorder="1" applyAlignment="1">
      <alignment horizontal="right" vertical="center"/>
    </xf>
    <xf numFmtId="9" fontId="103" fillId="13" borderId="19" xfId="4" applyFont="1" applyFill="1" applyBorder="1" applyAlignment="1">
      <alignment horizontal="right" vertical="center"/>
    </xf>
    <xf numFmtId="0" fontId="104" fillId="13" borderId="19" xfId="8" applyFont="1" applyFill="1" applyBorder="1" applyAlignment="1">
      <alignment horizontal="left" vertical="center"/>
    </xf>
    <xf numFmtId="0" fontId="104" fillId="13" borderId="19" xfId="8" applyFont="1" applyFill="1" applyBorder="1" applyAlignment="1">
      <alignment horizontal="center" vertical="center"/>
    </xf>
    <xf numFmtId="177" fontId="104" fillId="13" borderId="19" xfId="5" applyNumberFormat="1" applyFont="1" applyFill="1" applyBorder="1" applyAlignment="1">
      <alignment horizontal="right" vertical="center"/>
    </xf>
    <xf numFmtId="177" fontId="104" fillId="13" borderId="19" xfId="5" applyNumberFormat="1" applyFont="1" applyFill="1" applyBorder="1"/>
    <xf numFmtId="3" fontId="105" fillId="13" borderId="19" xfId="8" applyNumberFormat="1" applyFont="1" applyFill="1" applyBorder="1" applyAlignment="1">
      <alignment horizontal="right" vertical="center"/>
    </xf>
    <xf numFmtId="9" fontId="105" fillId="13" borderId="19" xfId="4" applyFont="1" applyFill="1" applyBorder="1" applyAlignment="1">
      <alignment horizontal="right" vertical="center"/>
    </xf>
    <xf numFmtId="177" fontId="100" fillId="8" borderId="19" xfId="8" applyNumberFormat="1" applyFont="1" applyFill="1" applyBorder="1" applyAlignment="1">
      <alignment horizontal="left" vertical="center" wrapText="1"/>
    </xf>
    <xf numFmtId="0" fontId="106" fillId="13" borderId="19" xfId="8" applyFont="1" applyFill="1" applyBorder="1" applyAlignment="1">
      <alignment horizontal="left" vertical="center"/>
    </xf>
    <xf numFmtId="0" fontId="106" fillId="13" borderId="19" xfId="8" applyFont="1" applyFill="1" applyBorder="1" applyAlignment="1">
      <alignment horizontal="center" vertical="center"/>
    </xf>
    <xf numFmtId="177" fontId="106" fillId="13" borderId="19" xfId="5" applyNumberFormat="1" applyFont="1" applyFill="1" applyBorder="1" applyAlignment="1">
      <alignment horizontal="left" vertical="center"/>
    </xf>
    <xf numFmtId="43" fontId="106" fillId="13" borderId="19" xfId="5" applyNumberFormat="1" applyFont="1" applyFill="1" applyBorder="1" applyAlignment="1">
      <alignment horizontal="left" vertical="center"/>
    </xf>
    <xf numFmtId="3" fontId="107" fillId="13" borderId="19" xfId="8" applyNumberFormat="1" applyFont="1" applyFill="1" applyBorder="1" applyAlignment="1">
      <alignment horizontal="right" vertical="center"/>
    </xf>
    <xf numFmtId="177" fontId="106" fillId="13" borderId="19" xfId="5" applyNumberFormat="1" applyFont="1" applyFill="1" applyBorder="1" applyAlignment="1">
      <alignment horizontal="right" vertical="center"/>
    </xf>
    <xf numFmtId="0" fontId="114" fillId="13" borderId="19" xfId="8" applyFont="1" applyFill="1" applyBorder="1" applyAlignment="1">
      <alignment horizontal="left" vertical="center"/>
    </xf>
    <xf numFmtId="0" fontId="114" fillId="13" borderId="19" xfId="8" applyFont="1" applyFill="1" applyBorder="1" applyAlignment="1">
      <alignment horizontal="center" vertical="center"/>
    </xf>
    <xf numFmtId="177" fontId="114" fillId="13" borderId="19" xfId="5" applyNumberFormat="1" applyFont="1" applyFill="1" applyBorder="1" applyAlignment="1">
      <alignment horizontal="right" vertical="center"/>
    </xf>
    <xf numFmtId="177" fontId="114" fillId="13" borderId="19" xfId="5" applyNumberFormat="1" applyFont="1" applyFill="1" applyBorder="1" applyAlignment="1">
      <alignment horizontal="left" vertical="center"/>
    </xf>
    <xf numFmtId="43" fontId="114" fillId="13" borderId="19" xfId="5" applyNumberFormat="1" applyFont="1" applyFill="1" applyBorder="1" applyAlignment="1">
      <alignment horizontal="left" vertical="center"/>
    </xf>
    <xf numFmtId="177" fontId="114" fillId="13" borderId="19" xfId="5" applyNumberFormat="1" applyFont="1" applyFill="1" applyBorder="1"/>
    <xf numFmtId="3" fontId="115" fillId="13" borderId="19" xfId="8" applyNumberFormat="1" applyFont="1" applyFill="1" applyBorder="1" applyAlignment="1">
      <alignment horizontal="right" vertical="center"/>
    </xf>
    <xf numFmtId="9" fontId="114" fillId="13" borderId="19" xfId="4" applyFont="1" applyFill="1" applyBorder="1" applyAlignment="1">
      <alignment horizontal="right" vertical="center"/>
    </xf>
    <xf numFmtId="0" fontId="109" fillId="13" borderId="19" xfId="8" applyFont="1" applyFill="1" applyBorder="1" applyAlignment="1">
      <alignment horizontal="left" vertical="center"/>
    </xf>
    <xf numFmtId="0" fontId="109" fillId="13" borderId="19" xfId="8" applyFont="1" applyFill="1" applyBorder="1" applyAlignment="1">
      <alignment horizontal="center" vertical="center"/>
    </xf>
    <xf numFmtId="177" fontId="109" fillId="13" borderId="19" xfId="5" applyNumberFormat="1" applyFont="1" applyFill="1" applyBorder="1" applyAlignment="1">
      <alignment horizontal="right" vertical="center"/>
    </xf>
    <xf numFmtId="177" fontId="109" fillId="13" borderId="19" xfId="5" applyNumberFormat="1" applyFont="1" applyFill="1" applyBorder="1"/>
    <xf numFmtId="3" fontId="110" fillId="13" borderId="19" xfId="8" applyNumberFormat="1" applyFont="1" applyFill="1" applyBorder="1" applyAlignment="1">
      <alignment horizontal="right" vertical="center"/>
    </xf>
    <xf numFmtId="0" fontId="111" fillId="13" borderId="19" xfId="8" applyFont="1" applyFill="1" applyBorder="1" applyAlignment="1">
      <alignment horizontal="left" vertical="center"/>
    </xf>
    <xf numFmtId="0" fontId="111" fillId="13" borderId="19" xfId="8" applyFont="1" applyFill="1" applyBorder="1" applyAlignment="1">
      <alignment horizontal="center" vertical="center"/>
    </xf>
    <xf numFmtId="177" fontId="111" fillId="13" borderId="19" xfId="5" applyNumberFormat="1" applyFont="1" applyFill="1" applyBorder="1" applyAlignment="1">
      <alignment horizontal="right" vertical="center"/>
    </xf>
    <xf numFmtId="177" fontId="112" fillId="13" borderId="19" xfId="5" applyNumberFormat="1" applyFont="1" applyFill="1" applyBorder="1" applyAlignment="1">
      <alignment horizontal="right" vertical="center"/>
    </xf>
    <xf numFmtId="177" fontId="111" fillId="13" borderId="19" xfId="5" applyNumberFormat="1" applyFont="1" applyFill="1" applyBorder="1"/>
    <xf numFmtId="3" fontId="113" fillId="13" borderId="19" xfId="8" applyNumberFormat="1" applyFont="1" applyFill="1" applyBorder="1" applyAlignment="1">
      <alignment horizontal="right" vertical="center"/>
    </xf>
    <xf numFmtId="9" fontId="112" fillId="13" borderId="19" xfId="4" applyFont="1" applyFill="1" applyBorder="1" applyAlignment="1">
      <alignment horizontal="right" vertical="center"/>
    </xf>
    <xf numFmtId="0" fontId="102" fillId="13" borderId="19" xfId="8" applyFont="1" applyFill="1" applyBorder="1" applyAlignment="1">
      <alignment horizontal="left" vertical="center"/>
    </xf>
    <xf numFmtId="0" fontId="102" fillId="13" borderId="19" xfId="8" applyFont="1" applyFill="1" applyBorder="1" applyAlignment="1">
      <alignment horizontal="center" vertical="center"/>
    </xf>
    <xf numFmtId="177" fontId="102" fillId="13" borderId="19" xfId="5" applyNumberFormat="1" applyFont="1" applyFill="1" applyBorder="1" applyAlignment="1">
      <alignment horizontal="right" vertical="center"/>
    </xf>
    <xf numFmtId="43" fontId="102" fillId="13" borderId="19" xfId="5" applyNumberFormat="1" applyFont="1" applyFill="1" applyBorder="1" applyAlignment="1">
      <alignment horizontal="right" vertical="center"/>
    </xf>
    <xf numFmtId="177" fontId="102" fillId="13" borderId="19" xfId="5" applyNumberFormat="1" applyFont="1" applyFill="1" applyBorder="1"/>
    <xf numFmtId="3" fontId="101" fillId="13" borderId="19" xfId="8" applyNumberFormat="1" applyFont="1" applyFill="1" applyBorder="1" applyAlignment="1">
      <alignment horizontal="right" vertical="center"/>
    </xf>
    <xf numFmtId="9" fontId="102" fillId="13" borderId="19" xfId="4" applyFont="1" applyFill="1" applyBorder="1" applyAlignment="1">
      <alignment horizontal="right" vertical="center"/>
    </xf>
    <xf numFmtId="0" fontId="109" fillId="13" borderId="26" xfId="8" applyFont="1" applyFill="1" applyBorder="1" applyAlignment="1">
      <alignment horizontal="left" vertical="center"/>
    </xf>
    <xf numFmtId="0" fontId="109" fillId="13" borderId="26" xfId="8" applyFont="1" applyFill="1" applyBorder="1" applyAlignment="1">
      <alignment horizontal="center" vertical="center"/>
    </xf>
    <xf numFmtId="177" fontId="109" fillId="13" borderId="26" xfId="5" applyNumberFormat="1" applyFont="1" applyFill="1" applyBorder="1"/>
    <xf numFmtId="177" fontId="109" fillId="13" borderId="26" xfId="5" applyNumberFormat="1" applyFont="1" applyFill="1" applyBorder="1" applyAlignment="1">
      <alignment horizontal="right" vertical="center"/>
    </xf>
    <xf numFmtId="3" fontId="110" fillId="13" borderId="26" xfId="8" applyNumberFormat="1" applyFont="1" applyFill="1" applyBorder="1" applyAlignment="1">
      <alignment horizontal="right" vertical="center"/>
    </xf>
    <xf numFmtId="9" fontId="109" fillId="13" borderId="19" xfId="5" applyNumberFormat="1" applyFont="1" applyFill="1" applyBorder="1" applyAlignment="1">
      <alignment horizontal="right" vertical="center"/>
    </xf>
    <xf numFmtId="0" fontId="121" fillId="13" borderId="19" xfId="8" applyFont="1" applyFill="1" applyBorder="1" applyAlignment="1">
      <alignment horizontal="left" vertical="center"/>
    </xf>
    <xf numFmtId="0" fontId="121" fillId="13" borderId="19" xfId="8" applyFont="1" applyFill="1" applyBorder="1" applyAlignment="1">
      <alignment horizontal="center" vertical="center"/>
    </xf>
    <xf numFmtId="177" fontId="121" fillId="13" borderId="19" xfId="5" applyNumberFormat="1" applyFont="1" applyFill="1" applyBorder="1" applyAlignment="1">
      <alignment horizontal="right" vertical="center"/>
    </xf>
    <xf numFmtId="177" fontId="121" fillId="13" borderId="19" xfId="5" applyNumberFormat="1" applyFont="1" applyFill="1" applyBorder="1" applyAlignment="1">
      <alignment horizontal="left" vertical="center"/>
    </xf>
    <xf numFmtId="43" fontId="121" fillId="13" borderId="19" xfId="5" applyNumberFormat="1" applyFont="1" applyFill="1" applyBorder="1" applyAlignment="1">
      <alignment horizontal="left" vertical="center"/>
    </xf>
    <xf numFmtId="177" fontId="121" fillId="13" borderId="19" xfId="5" applyNumberFormat="1" applyFont="1" applyFill="1" applyBorder="1"/>
    <xf numFmtId="3" fontId="122" fillId="13" borderId="19" xfId="8" applyNumberFormat="1" applyFont="1" applyFill="1" applyBorder="1" applyAlignment="1">
      <alignment horizontal="right" vertical="center"/>
    </xf>
    <xf numFmtId="9" fontId="121" fillId="13" borderId="19" xfId="4" applyFont="1" applyFill="1" applyBorder="1" applyAlignment="1">
      <alignment horizontal="right" vertical="center"/>
    </xf>
    <xf numFmtId="0" fontId="123" fillId="13" borderId="19" xfId="8" applyFont="1" applyFill="1" applyBorder="1" applyAlignment="1">
      <alignment horizontal="left" vertical="center"/>
    </xf>
    <xf numFmtId="0" fontId="123" fillId="13" borderId="19" xfId="8" applyFont="1" applyFill="1" applyBorder="1" applyAlignment="1">
      <alignment horizontal="center" vertical="center"/>
    </xf>
    <xf numFmtId="177" fontId="123" fillId="13" borderId="19" xfId="5" applyNumberFormat="1" applyFont="1" applyFill="1" applyBorder="1" applyAlignment="1">
      <alignment horizontal="right" vertical="center"/>
    </xf>
    <xf numFmtId="177" fontId="123" fillId="13" borderId="19" xfId="5" applyNumberFormat="1" applyFont="1" applyFill="1" applyBorder="1" applyAlignment="1">
      <alignment horizontal="left" vertical="center"/>
    </xf>
    <xf numFmtId="177" fontId="123" fillId="13" borderId="19" xfId="5" applyNumberFormat="1" applyFont="1" applyFill="1" applyBorder="1"/>
    <xf numFmtId="3" fontId="124" fillId="13" borderId="19" xfId="8" applyNumberFormat="1" applyFont="1" applyFill="1" applyBorder="1" applyAlignment="1">
      <alignment horizontal="right" vertical="center"/>
    </xf>
    <xf numFmtId="0" fontId="125" fillId="13" borderId="19" xfId="8" applyFont="1" applyFill="1" applyBorder="1" applyAlignment="1">
      <alignment horizontal="left" vertical="center"/>
    </xf>
    <xf numFmtId="0" fontId="125" fillId="13" borderId="19" xfId="8" applyFont="1" applyFill="1" applyBorder="1" applyAlignment="1">
      <alignment horizontal="center" vertical="center"/>
    </xf>
    <xf numFmtId="177" fontId="125" fillId="13" borderId="19" xfId="5" applyNumberFormat="1" applyFont="1" applyFill="1" applyBorder="1" applyAlignment="1">
      <alignment horizontal="right" vertical="center"/>
    </xf>
    <xf numFmtId="177" fontId="125" fillId="13" borderId="19" xfId="5" applyNumberFormat="1" applyFont="1" applyFill="1" applyBorder="1"/>
    <xf numFmtId="3" fontId="119" fillId="13" borderId="19" xfId="8" applyNumberFormat="1" applyFont="1" applyFill="1" applyBorder="1" applyAlignment="1">
      <alignment horizontal="right" vertical="center"/>
    </xf>
    <xf numFmtId="9" fontId="123" fillId="13" borderId="19" xfId="4" applyFont="1" applyFill="1" applyBorder="1" applyAlignment="1">
      <alignment horizontal="right" vertical="center"/>
    </xf>
    <xf numFmtId="177" fontId="111" fillId="13" borderId="19" xfId="5" applyNumberFormat="1" applyFont="1" applyFill="1" applyBorder="1" applyAlignment="1">
      <alignment horizontal="left" vertical="center"/>
    </xf>
    <xf numFmtId="43" fontId="111" fillId="13" borderId="19" xfId="5" applyNumberFormat="1" applyFont="1" applyFill="1" applyBorder="1" applyAlignment="1">
      <alignment horizontal="left" vertical="center"/>
    </xf>
    <xf numFmtId="0" fontId="126" fillId="13" borderId="19" xfId="8" applyFont="1" applyFill="1" applyBorder="1" applyAlignment="1">
      <alignment horizontal="left" vertical="center"/>
    </xf>
    <xf numFmtId="0" fontId="126" fillId="13" borderId="19" xfId="8" applyFont="1" applyFill="1" applyBorder="1" applyAlignment="1">
      <alignment horizontal="center" vertical="center"/>
    </xf>
    <xf numFmtId="177" fontId="126" fillId="13" borderId="19" xfId="5" applyNumberFormat="1" applyFont="1" applyFill="1" applyBorder="1" applyAlignment="1">
      <alignment horizontal="right" vertical="center"/>
    </xf>
    <xf numFmtId="177" fontId="127" fillId="13" borderId="19" xfId="5" applyNumberFormat="1" applyFont="1" applyFill="1" applyBorder="1" applyAlignment="1">
      <alignment horizontal="right" vertical="center"/>
    </xf>
    <xf numFmtId="177" fontId="126" fillId="13" borderId="19" xfId="5" applyNumberFormat="1" applyFont="1" applyFill="1" applyBorder="1"/>
    <xf numFmtId="3" fontId="128" fillId="13" borderId="19" xfId="8" applyNumberFormat="1" applyFont="1" applyFill="1" applyBorder="1" applyAlignment="1">
      <alignment horizontal="right" vertical="center"/>
    </xf>
    <xf numFmtId="9" fontId="127" fillId="13" borderId="19" xfId="4" applyFont="1" applyFill="1" applyBorder="1" applyAlignment="1">
      <alignment horizontal="right" vertical="center"/>
    </xf>
    <xf numFmtId="177" fontId="129" fillId="13" borderId="19" xfId="5" applyNumberFormat="1" applyFont="1" applyFill="1" applyBorder="1" applyAlignment="1">
      <alignment horizontal="right" vertical="center"/>
    </xf>
    <xf numFmtId="9" fontId="129" fillId="13" borderId="19" xfId="4" applyFont="1" applyFill="1" applyBorder="1" applyAlignment="1">
      <alignment horizontal="right" vertical="center"/>
    </xf>
    <xf numFmtId="0" fontId="130" fillId="13" borderId="19" xfId="8" applyFont="1" applyFill="1" applyBorder="1" applyAlignment="1">
      <alignment horizontal="left" vertical="center"/>
    </xf>
    <xf numFmtId="0" fontId="130" fillId="13" borderId="19" xfId="8" applyFont="1" applyFill="1" applyBorder="1" applyAlignment="1">
      <alignment horizontal="center" vertical="center"/>
    </xf>
    <xf numFmtId="177" fontId="130" fillId="13" borderId="19" xfId="5" applyNumberFormat="1" applyFont="1" applyFill="1" applyBorder="1" applyAlignment="1">
      <alignment horizontal="right" vertical="center"/>
    </xf>
    <xf numFmtId="43" fontId="130" fillId="13" borderId="19" xfId="5" applyNumberFormat="1" applyFont="1" applyFill="1" applyBorder="1" applyAlignment="1">
      <alignment horizontal="right" vertical="center"/>
    </xf>
    <xf numFmtId="177" fontId="130" fillId="13" borderId="19" xfId="5" applyNumberFormat="1" applyFont="1" applyFill="1" applyBorder="1"/>
    <xf numFmtId="3" fontId="131" fillId="13" borderId="19" xfId="8" applyNumberFormat="1" applyFont="1" applyFill="1" applyBorder="1" applyAlignment="1">
      <alignment horizontal="right" vertical="center"/>
    </xf>
    <xf numFmtId="9" fontId="130" fillId="13" borderId="19" xfId="4" applyFont="1" applyFill="1" applyBorder="1" applyAlignment="1">
      <alignment horizontal="right" vertical="center"/>
    </xf>
    <xf numFmtId="177" fontId="130" fillId="13" borderId="19" xfId="5" applyNumberFormat="1" applyFont="1" applyFill="1" applyBorder="1" applyAlignment="1">
      <alignment horizontal="left" vertical="center"/>
    </xf>
    <xf numFmtId="0" fontId="132" fillId="13" borderId="26" xfId="8" applyFont="1" applyFill="1" applyBorder="1" applyAlignment="1">
      <alignment vertical="center"/>
    </xf>
    <xf numFmtId="0" fontId="132" fillId="13" borderId="19" xfId="8" applyFont="1" applyFill="1" applyBorder="1" applyAlignment="1">
      <alignment horizontal="left" vertical="center"/>
    </xf>
    <xf numFmtId="0" fontId="132" fillId="13" borderId="19" xfId="8" applyFont="1" applyFill="1" applyBorder="1" applyAlignment="1">
      <alignment horizontal="center" vertical="center"/>
    </xf>
    <xf numFmtId="177" fontId="132" fillId="13" borderId="19" xfId="5" applyNumberFormat="1" applyFont="1" applyFill="1" applyBorder="1"/>
    <xf numFmtId="177" fontId="132" fillId="13" borderId="19" xfId="5" applyNumberFormat="1" applyFont="1" applyFill="1" applyBorder="1" applyAlignment="1">
      <alignment horizontal="right" vertical="center"/>
    </xf>
    <xf numFmtId="3" fontId="133" fillId="13" borderId="19" xfId="8" applyNumberFormat="1" applyFont="1" applyFill="1" applyBorder="1" applyAlignment="1">
      <alignment horizontal="right" vertical="center"/>
    </xf>
    <xf numFmtId="177" fontId="133" fillId="8" borderId="19" xfId="8" applyNumberFormat="1" applyFont="1" applyFill="1" applyBorder="1" applyAlignment="1">
      <alignment horizontal="center" vertical="center" wrapText="1"/>
    </xf>
    <xf numFmtId="0" fontId="116" fillId="0" borderId="0" xfId="0" applyFont="1"/>
    <xf numFmtId="0" fontId="109" fillId="15" borderId="26" xfId="8" applyFont="1" applyFill="1" applyBorder="1" applyAlignment="1">
      <alignment horizontal="left" vertical="center"/>
    </xf>
    <xf numFmtId="0" fontId="120" fillId="15" borderId="26" xfId="8" applyFont="1" applyFill="1" applyBorder="1" applyAlignment="1">
      <alignment horizontal="left" vertical="center"/>
    </xf>
    <xf numFmtId="0" fontId="109" fillId="15" borderId="26" xfId="8" applyFont="1" applyFill="1" applyBorder="1" applyAlignment="1">
      <alignment horizontal="center" vertical="center"/>
    </xf>
    <xf numFmtId="0" fontId="108" fillId="15" borderId="27" xfId="8" applyFont="1" applyFill="1" applyBorder="1" applyAlignment="1">
      <alignment horizontal="left" vertical="center"/>
    </xf>
    <xf numFmtId="0" fontId="134" fillId="15" borderId="19" xfId="8" applyFont="1" applyFill="1" applyBorder="1" applyAlignment="1">
      <alignment horizontal="left" vertical="center"/>
    </xf>
    <xf numFmtId="0" fontId="108" fillId="15" borderId="19" xfId="8" applyFont="1" applyFill="1" applyBorder="1" applyAlignment="1">
      <alignment horizontal="center" vertical="center"/>
    </xf>
    <xf numFmtId="177" fontId="108" fillId="15" borderId="19" xfId="4" applyNumberFormat="1" applyFont="1" applyFill="1" applyBorder="1" applyAlignment="1">
      <alignment horizontal="right" vertical="center"/>
    </xf>
    <xf numFmtId="177" fontId="130" fillId="13" borderId="19" xfId="5" applyNumberFormat="1" applyFont="1" applyFill="1" applyBorder="1" applyAlignment="1">
      <alignment vertical="center"/>
    </xf>
    <xf numFmtId="177" fontId="109" fillId="15" borderId="26" xfId="8" applyNumberFormat="1" applyFont="1" applyFill="1" applyBorder="1" applyAlignment="1">
      <alignment horizontal="center" vertical="center"/>
    </xf>
    <xf numFmtId="0" fontId="34" fillId="8" borderId="29" xfId="0" applyFont="1" applyFill="1" applyBorder="1" applyAlignment="1">
      <alignment wrapText="1"/>
    </xf>
    <xf numFmtId="0" fontId="34" fillId="8" borderId="19" xfId="0" applyFont="1" applyFill="1" applyBorder="1" applyAlignment="1">
      <alignment wrapText="1"/>
    </xf>
    <xf numFmtId="0" fontId="0" fillId="0" borderId="0" xfId="0" applyAlignment="1"/>
    <xf numFmtId="0" fontId="110" fillId="13" borderId="26" xfId="4" applyNumberFormat="1" applyFont="1" applyFill="1" applyBorder="1" applyAlignment="1">
      <alignment horizontal="right" vertical="center"/>
    </xf>
    <xf numFmtId="9" fontId="111" fillId="13" borderId="19" xfId="4" applyFont="1" applyFill="1" applyBorder="1" applyAlignment="1">
      <alignment horizontal="right" vertical="center"/>
    </xf>
    <xf numFmtId="9" fontId="111" fillId="13" borderId="19" xfId="4" applyNumberFormat="1" applyFont="1" applyFill="1" applyBorder="1" applyAlignment="1">
      <alignment horizontal="right" vertical="center"/>
    </xf>
    <xf numFmtId="9" fontId="111" fillId="13" borderId="19" xfId="5" applyNumberFormat="1" applyFont="1" applyFill="1" applyBorder="1" applyAlignment="1">
      <alignment horizontal="right" vertical="center"/>
    </xf>
    <xf numFmtId="177" fontId="106" fillId="13" borderId="19" xfId="5" applyNumberFormat="1" applyFont="1" applyFill="1" applyBorder="1"/>
    <xf numFmtId="0" fontId="123" fillId="2" borderId="34" xfId="8" applyFont="1" applyFill="1" applyBorder="1" applyAlignment="1">
      <alignment horizontal="left" vertical="center"/>
    </xf>
    <xf numFmtId="0" fontId="123" fillId="2" borderId="34" xfId="8" applyFont="1" applyFill="1" applyBorder="1" applyAlignment="1">
      <alignment horizontal="center" vertical="center"/>
    </xf>
    <xf numFmtId="3" fontId="124" fillId="2" borderId="34" xfId="8" applyNumberFormat="1" applyFont="1" applyFill="1" applyBorder="1" applyAlignment="1">
      <alignment horizontal="right" vertical="center"/>
    </xf>
    <xf numFmtId="177" fontId="123" fillId="2" borderId="34" xfId="5" applyNumberFormat="1" applyFont="1" applyFill="1" applyBorder="1" applyAlignment="1">
      <alignment horizontal="right" vertical="center"/>
    </xf>
    <xf numFmtId="177" fontId="123" fillId="2" borderId="34" xfId="5" applyNumberFormat="1" applyFont="1" applyFill="1" applyBorder="1" applyAlignment="1">
      <alignment horizontal="left" vertical="center"/>
    </xf>
    <xf numFmtId="43" fontId="123" fillId="2" borderId="34" xfId="5" applyNumberFormat="1" applyFont="1" applyFill="1" applyBorder="1" applyAlignment="1">
      <alignment horizontal="left" vertical="center"/>
    </xf>
    <xf numFmtId="177" fontId="123" fillId="2" borderId="34" xfId="5" applyNumberFormat="1" applyFont="1" applyFill="1" applyBorder="1"/>
    <xf numFmtId="0" fontId="0" fillId="2" borderId="33" xfId="0" applyFill="1" applyBorder="1"/>
    <xf numFmtId="177" fontId="109" fillId="13" borderId="26" xfId="4" applyNumberFormat="1" applyFont="1" applyFill="1" applyBorder="1" applyAlignment="1">
      <alignment horizontal="right" vertical="center"/>
    </xf>
    <xf numFmtId="0" fontId="142" fillId="13" borderId="26" xfId="8" applyFont="1" applyFill="1" applyBorder="1" applyAlignment="1">
      <alignment vertical="center"/>
    </xf>
    <xf numFmtId="0" fontId="142" fillId="13" borderId="19" xfId="8" applyFont="1" applyFill="1" applyBorder="1" applyAlignment="1">
      <alignment horizontal="left" vertical="center"/>
    </xf>
    <xf numFmtId="0" fontId="142" fillId="13" borderId="19" xfId="8" applyFont="1" applyFill="1" applyBorder="1" applyAlignment="1">
      <alignment horizontal="center" vertical="center"/>
    </xf>
    <xf numFmtId="3" fontId="143" fillId="13" borderId="19" xfId="8" applyNumberFormat="1" applyFont="1" applyFill="1" applyBorder="1" applyAlignment="1">
      <alignment horizontal="right" vertical="center"/>
    </xf>
    <xf numFmtId="177" fontId="142" fillId="13" borderId="19" xfId="5" applyNumberFormat="1" applyFont="1" applyFill="1" applyBorder="1"/>
    <xf numFmtId="177" fontId="142" fillId="13" borderId="19" xfId="5" applyNumberFormat="1" applyFont="1" applyFill="1" applyBorder="1" applyAlignment="1">
      <alignment horizontal="right" vertical="center"/>
    </xf>
    <xf numFmtId="43" fontId="142" fillId="13" borderId="19" xfId="5" applyNumberFormat="1" applyFont="1" applyFill="1" applyBorder="1" applyAlignment="1">
      <alignment horizontal="right" vertical="center"/>
    </xf>
    <xf numFmtId="0" fontId="144" fillId="0" borderId="0" xfId="0" applyFont="1"/>
    <xf numFmtId="0" fontId="7" fillId="0" borderId="2" xfId="1" applyFont="1" applyBorder="1" applyAlignment="1">
      <alignment horizontal="left"/>
    </xf>
    <xf numFmtId="0" fontId="7" fillId="0" borderId="3" xfId="1" applyFont="1" applyBorder="1" applyAlignment="1">
      <alignment horizontal="left"/>
    </xf>
    <xf numFmtId="0" fontId="22" fillId="0" borderId="0" xfId="1" applyFont="1" applyAlignment="1">
      <alignment horizontal="left" vertical="top" wrapText="1"/>
    </xf>
    <xf numFmtId="0" fontId="22" fillId="0" borderId="0" xfId="3" applyFont="1" applyAlignment="1">
      <alignment horizontal="center"/>
    </xf>
    <xf numFmtId="0" fontId="23" fillId="0" borderId="0" xfId="3" applyFont="1" applyAlignment="1">
      <alignment horizontal="center"/>
    </xf>
    <xf numFmtId="0" fontId="10" fillId="0" borderId="0" xfId="3" applyFont="1" applyAlignment="1">
      <alignment horizontal="center"/>
    </xf>
    <xf numFmtId="0" fontId="17" fillId="0" borderId="2" xfId="1" applyFont="1" applyBorder="1" applyAlignment="1">
      <alignment horizontal="left"/>
    </xf>
    <xf numFmtId="0" fontId="17" fillId="0" borderId="3" xfId="1" applyFont="1" applyBorder="1" applyAlignment="1">
      <alignment horizontal="left"/>
    </xf>
    <xf numFmtId="0" fontId="19" fillId="0" borderId="2" xfId="1" applyFont="1" applyBorder="1" applyAlignment="1">
      <alignment horizontal="left"/>
    </xf>
    <xf numFmtId="0" fontId="19" fillId="0" borderId="3" xfId="1" applyFont="1" applyBorder="1" applyAlignment="1">
      <alignment horizontal="left"/>
    </xf>
    <xf numFmtId="0" fontId="12" fillId="0" borderId="2" xfId="1" applyFont="1" applyBorder="1" applyAlignment="1">
      <alignment horizontal="left"/>
    </xf>
    <xf numFmtId="0" fontId="12" fillId="0" borderId="3" xfId="1" applyFont="1" applyBorder="1" applyAlignment="1">
      <alignment horizontal="left"/>
    </xf>
    <xf numFmtId="0" fontId="3" fillId="0" borderId="2" xfId="1" applyFont="1" applyBorder="1" applyAlignment="1">
      <alignment horizontal="left"/>
    </xf>
    <xf numFmtId="0" fontId="3" fillId="0" borderId="3" xfId="1" applyFont="1" applyBorder="1" applyAlignment="1">
      <alignment horizontal="left"/>
    </xf>
    <xf numFmtId="0" fontId="10" fillId="0" borderId="4" xfId="1" applyFont="1" applyBorder="1" applyAlignment="1">
      <alignment horizontal="center" vertical="center" wrapText="1"/>
    </xf>
    <xf numFmtId="0" fontId="10" fillId="0" borderId="5" xfId="1" applyFont="1" applyBorder="1" applyAlignment="1">
      <alignment horizontal="center" vertical="center" wrapText="1"/>
    </xf>
    <xf numFmtId="0" fontId="10" fillId="0" borderId="6" xfId="1" applyFont="1" applyBorder="1" applyAlignment="1">
      <alignment horizontal="center" vertical="center" wrapText="1"/>
    </xf>
    <xf numFmtId="0" fontId="10" fillId="0" borderId="7" xfId="1" applyFont="1" applyBorder="1" applyAlignment="1">
      <alignment horizontal="center" vertical="center" wrapText="1"/>
    </xf>
    <xf numFmtId="0" fontId="10" fillId="0" borderId="1" xfId="1" applyFont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6" fillId="0" borderId="2" xfId="1" applyFont="1" applyBorder="1" applyAlignment="1">
      <alignment horizontal="left"/>
    </xf>
    <xf numFmtId="0" fontId="6" fillId="0" borderId="3" xfId="1" applyFont="1" applyBorder="1" applyAlignment="1">
      <alignment horizontal="left"/>
    </xf>
    <xf numFmtId="14" fontId="6" fillId="0" borderId="2" xfId="1" applyNumberFormat="1" applyFont="1" applyBorder="1" applyAlignment="1">
      <alignment horizontal="left"/>
    </xf>
    <xf numFmtId="14" fontId="6" fillId="0" borderId="3" xfId="1" applyNumberFormat="1" applyFont="1" applyBorder="1" applyAlignment="1">
      <alignment horizontal="left"/>
    </xf>
    <xf numFmtId="0" fontId="12" fillId="0" borderId="2" xfId="1" applyFont="1" applyBorder="1" applyAlignment="1">
      <alignment horizontal="center" vertical="center" wrapText="1"/>
    </xf>
    <xf numFmtId="0" fontId="12" fillId="0" borderId="3" xfId="1" applyFont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 wrapText="1"/>
    </xf>
    <xf numFmtId="0" fontId="24" fillId="0" borderId="0" xfId="3" applyFont="1" applyAlignment="1">
      <alignment horizontal="right"/>
    </xf>
    <xf numFmtId="0" fontId="7" fillId="0" borderId="0" xfId="1" applyFont="1" applyAlignment="1">
      <alignment horizontal="left" wrapText="1"/>
    </xf>
    <xf numFmtId="0" fontId="3" fillId="0" borderId="0" xfId="1" applyFont="1" applyAlignment="1">
      <alignment horizontal="left" wrapText="1"/>
    </xf>
    <xf numFmtId="0" fontId="3" fillId="0" borderId="9" xfId="1" applyFont="1" applyBorder="1" applyAlignment="1">
      <alignment horizontal="left" wrapText="1"/>
    </xf>
    <xf numFmtId="0" fontId="41" fillId="0" borderId="2" xfId="1" applyFont="1" applyBorder="1" applyAlignment="1">
      <alignment horizontal="left"/>
    </xf>
    <xf numFmtId="0" fontId="41" fillId="0" borderId="3" xfId="1" applyFont="1" applyBorder="1" applyAlignment="1">
      <alignment horizontal="left"/>
    </xf>
    <xf numFmtId="0" fontId="3" fillId="0" borderId="2" xfId="1" applyFont="1" applyBorder="1" applyAlignment="1">
      <alignment horizontal="left" wrapText="1"/>
    </xf>
    <xf numFmtId="0" fontId="12" fillId="0" borderId="2" xfId="1" applyFont="1" applyBorder="1" applyAlignment="1">
      <alignment horizontal="left" wrapText="1"/>
    </xf>
    <xf numFmtId="0" fontId="19" fillId="0" borderId="2" xfId="1" applyFont="1" applyBorder="1" applyAlignment="1">
      <alignment horizontal="left" wrapText="1"/>
    </xf>
    <xf numFmtId="0" fontId="17" fillId="0" borderId="2" xfId="1" applyFont="1" applyBorder="1" applyAlignment="1">
      <alignment horizontal="left" wrapText="1"/>
    </xf>
    <xf numFmtId="0" fontId="43" fillId="0" borderId="0" xfId="3" applyFont="1" applyAlignment="1">
      <alignment horizontal="right"/>
    </xf>
    <xf numFmtId="0" fontId="3" fillId="0" borderId="0" xfId="3" applyFont="1" applyAlignment="1">
      <alignment horizontal="center"/>
    </xf>
    <xf numFmtId="0" fontId="7" fillId="0" borderId="0" xfId="3" applyFont="1" applyAlignment="1">
      <alignment horizontal="center"/>
    </xf>
    <xf numFmtId="0" fontId="19" fillId="0" borderId="3" xfId="1" applyFont="1" applyBorder="1" applyAlignment="1">
      <alignment horizontal="left" wrapText="1"/>
    </xf>
    <xf numFmtId="0" fontId="12" fillId="0" borderId="3" xfId="1" applyFont="1" applyBorder="1" applyAlignment="1">
      <alignment horizontal="left" wrapText="1"/>
    </xf>
    <xf numFmtId="0" fontId="17" fillId="0" borderId="3" xfId="1" applyFont="1" applyBorder="1" applyAlignment="1">
      <alignment horizontal="left" wrapText="1"/>
    </xf>
    <xf numFmtId="0" fontId="3" fillId="0" borderId="3" xfId="1" applyFont="1" applyBorder="1" applyAlignment="1">
      <alignment horizontal="left" wrapText="1"/>
    </xf>
    <xf numFmtId="0" fontId="10" fillId="0" borderId="8" xfId="1" applyFont="1" applyBorder="1" applyAlignment="1">
      <alignment horizontal="center" vertical="center" wrapText="1"/>
    </xf>
    <xf numFmtId="0" fontId="10" fillId="0" borderId="14" xfId="1" applyFont="1" applyBorder="1" applyAlignment="1">
      <alignment horizontal="center" vertical="center" wrapText="1"/>
    </xf>
    <xf numFmtId="0" fontId="10" fillId="2" borderId="8" xfId="1" applyFont="1" applyFill="1" applyBorder="1" applyAlignment="1">
      <alignment horizontal="center" vertical="center" wrapText="1"/>
    </xf>
    <xf numFmtId="0" fontId="10" fillId="2" borderId="14" xfId="1" applyFont="1" applyFill="1" applyBorder="1" applyAlignment="1">
      <alignment horizontal="center" vertical="center" wrapText="1"/>
    </xf>
    <xf numFmtId="0" fontId="3" fillId="0" borderId="8" xfId="1" applyFont="1" applyBorder="1" applyAlignment="1">
      <alignment horizontal="center" vertical="center" wrapText="1"/>
    </xf>
    <xf numFmtId="0" fontId="3" fillId="0" borderId="11" xfId="1" applyFont="1" applyBorder="1" applyAlignment="1">
      <alignment horizontal="center" vertical="center" wrapText="1"/>
    </xf>
    <xf numFmtId="0" fontId="3" fillId="0" borderId="14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4" fillId="0" borderId="9" xfId="1" applyFont="1" applyBorder="1" applyAlignment="1">
      <alignment horizontal="center" vertical="center" wrapText="1"/>
    </xf>
    <xf numFmtId="0" fontId="4" fillId="0" borderId="5" xfId="1" applyFont="1" applyBorder="1" applyAlignment="1">
      <alignment horizontal="center" vertical="center" wrapText="1"/>
    </xf>
    <xf numFmtId="0" fontId="4" fillId="0" borderId="12" xfId="1" applyFont="1" applyBorder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0" fontId="4" fillId="0" borderId="13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4" fillId="0" borderId="15" xfId="1" applyFont="1" applyBorder="1" applyAlignment="1">
      <alignment horizontal="center" vertical="center" wrapText="1"/>
    </xf>
    <xf numFmtId="0" fontId="4" fillId="0" borderId="7" xfId="1" applyFont="1" applyBorder="1" applyAlignment="1">
      <alignment horizontal="center" vertical="center" wrapText="1"/>
    </xf>
    <xf numFmtId="164" fontId="5" fillId="2" borderId="1" xfId="1" applyNumberFormat="1" applyFont="1" applyFill="1" applyBorder="1" applyAlignment="1">
      <alignment horizontal="left" vertical="center"/>
    </xf>
    <xf numFmtId="0" fontId="14" fillId="0" borderId="2" xfId="1" applyFont="1" applyBorder="1" applyAlignment="1">
      <alignment horizontal="left"/>
    </xf>
    <xf numFmtId="0" fontId="14" fillId="0" borderId="3" xfId="1" applyFont="1" applyBorder="1" applyAlignment="1">
      <alignment horizontal="left"/>
    </xf>
    <xf numFmtId="0" fontId="69" fillId="0" borderId="1" xfId="1" applyFont="1" applyBorder="1" applyAlignment="1">
      <alignment horizontal="center" vertical="center" wrapText="1"/>
    </xf>
    <xf numFmtId="0" fontId="98" fillId="0" borderId="0" xfId="3" applyFont="1" applyAlignment="1">
      <alignment horizontal="center"/>
    </xf>
    <xf numFmtId="0" fontId="22" fillId="2" borderId="0" xfId="3" applyFont="1" applyFill="1" applyAlignment="1">
      <alignment horizontal="center"/>
    </xf>
    <xf numFmtId="0" fontId="14" fillId="0" borderId="2" xfId="1" applyFont="1" applyBorder="1" applyAlignment="1">
      <alignment horizontal="left" wrapText="1"/>
    </xf>
    <xf numFmtId="0" fontId="12" fillId="2" borderId="1" xfId="1" applyFont="1" applyFill="1" applyBorder="1" applyAlignment="1">
      <alignment horizontal="center"/>
    </xf>
    <xf numFmtId="0" fontId="70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left" vertical="center"/>
    </xf>
    <xf numFmtId="0" fontId="5" fillId="2" borderId="10" xfId="1" applyFont="1" applyFill="1" applyBorder="1" applyAlignment="1">
      <alignment horizontal="left" vertical="center"/>
    </xf>
    <xf numFmtId="0" fontId="5" fillId="2" borderId="3" xfId="1" applyFont="1" applyFill="1" applyBorder="1" applyAlignment="1">
      <alignment horizontal="left" vertical="center"/>
    </xf>
    <xf numFmtId="0" fontId="23" fillId="2" borderId="2" xfId="1" applyFont="1" applyFill="1" applyBorder="1" applyAlignment="1">
      <alignment horizontal="left"/>
    </xf>
    <xf numFmtId="0" fontId="23" fillId="2" borderId="10" xfId="1" applyFont="1" applyFill="1" applyBorder="1" applyAlignment="1">
      <alignment horizontal="left"/>
    </xf>
    <xf numFmtId="0" fontId="23" fillId="2" borderId="3" xfId="1" applyFont="1" applyFill="1" applyBorder="1" applyAlignment="1">
      <alignment horizontal="left"/>
    </xf>
    <xf numFmtId="0" fontId="23" fillId="2" borderId="1" xfId="1" applyFont="1" applyFill="1" applyBorder="1" applyAlignment="1">
      <alignment horizontal="left"/>
    </xf>
    <xf numFmtId="14" fontId="23" fillId="2" borderId="1" xfId="1" applyNumberFormat="1" applyFont="1" applyFill="1" applyBorder="1" applyAlignment="1">
      <alignment horizontal="left"/>
    </xf>
    <xf numFmtId="0" fontId="22" fillId="0" borderId="0" xfId="11" applyFont="1" applyAlignment="1">
      <alignment horizontal="center"/>
    </xf>
    <xf numFmtId="0" fontId="10" fillId="0" borderId="0" xfId="11" applyFont="1" applyAlignment="1">
      <alignment horizontal="center"/>
    </xf>
    <xf numFmtId="0" fontId="10" fillId="2" borderId="0" xfId="3" applyFont="1" applyFill="1" applyAlignment="1">
      <alignment horizontal="center"/>
    </xf>
    <xf numFmtId="0" fontId="6" fillId="2" borderId="2" xfId="1" applyFont="1" applyFill="1" applyBorder="1" applyAlignment="1">
      <alignment horizontal="center" vertical="center"/>
    </xf>
    <xf numFmtId="0" fontId="6" fillId="2" borderId="10" xfId="1" applyFont="1" applyFill="1" applyBorder="1" applyAlignment="1">
      <alignment horizontal="center" vertical="center"/>
    </xf>
    <xf numFmtId="0" fontId="6" fillId="2" borderId="3" xfId="1" applyFont="1" applyFill="1" applyBorder="1" applyAlignment="1">
      <alignment horizontal="center" vertical="center"/>
    </xf>
    <xf numFmtId="0" fontId="74" fillId="2" borderId="2" xfId="1" applyFont="1" applyFill="1" applyBorder="1" applyAlignment="1">
      <alignment horizontal="center" vertical="center"/>
    </xf>
    <xf numFmtId="0" fontId="74" fillId="2" borderId="10" xfId="1" applyFont="1" applyFill="1" applyBorder="1" applyAlignment="1">
      <alignment horizontal="center" vertical="center"/>
    </xf>
    <xf numFmtId="0" fontId="74" fillId="2" borderId="3" xfId="1" applyFont="1" applyFill="1" applyBorder="1" applyAlignment="1">
      <alignment horizontal="center" vertical="center"/>
    </xf>
    <xf numFmtId="1" fontId="75" fillId="2" borderId="2" xfId="1" applyNumberFormat="1" applyFont="1" applyFill="1" applyBorder="1" applyAlignment="1">
      <alignment horizontal="center" vertical="center"/>
    </xf>
    <xf numFmtId="1" fontId="75" fillId="2" borderId="10" xfId="1" applyNumberFormat="1" applyFont="1" applyFill="1" applyBorder="1" applyAlignment="1">
      <alignment horizontal="center" vertical="center"/>
    </xf>
    <xf numFmtId="1" fontId="6" fillId="2" borderId="2" xfId="1" applyNumberFormat="1" applyFont="1" applyFill="1" applyBorder="1" applyAlignment="1">
      <alignment horizontal="center" vertical="center"/>
    </xf>
    <xf numFmtId="1" fontId="6" fillId="2" borderId="10" xfId="1" applyNumberFormat="1" applyFont="1" applyFill="1" applyBorder="1" applyAlignment="1">
      <alignment horizontal="center" vertical="center"/>
    </xf>
    <xf numFmtId="0" fontId="11" fillId="0" borderId="0" xfId="11" applyFont="1" applyAlignment="1">
      <alignment horizontal="center"/>
    </xf>
    <xf numFmtId="1" fontId="95" fillId="2" borderId="2" xfId="1" applyNumberFormat="1" applyFont="1" applyFill="1" applyBorder="1" applyAlignment="1">
      <alignment horizontal="center" vertical="center"/>
    </xf>
    <xf numFmtId="1" fontId="95" fillId="2" borderId="10" xfId="1" applyNumberFormat="1" applyFont="1" applyFill="1" applyBorder="1" applyAlignment="1">
      <alignment horizontal="center" vertical="center"/>
    </xf>
    <xf numFmtId="169" fontId="91" fillId="2" borderId="2" xfId="1" applyNumberFormat="1" applyFont="1" applyFill="1" applyBorder="1" applyAlignment="1">
      <alignment horizontal="center" vertical="center"/>
    </xf>
    <xf numFmtId="169" fontId="91" fillId="2" borderId="10" xfId="1" applyNumberFormat="1" applyFont="1" applyFill="1" applyBorder="1" applyAlignment="1">
      <alignment horizontal="center" vertical="center"/>
    </xf>
    <xf numFmtId="169" fontId="91" fillId="2" borderId="3" xfId="1" applyNumberFormat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 wrapText="1"/>
    </xf>
    <xf numFmtId="0" fontId="12" fillId="2" borderId="10" xfId="1" applyFont="1" applyFill="1" applyBorder="1" applyAlignment="1">
      <alignment horizontal="center" vertical="center" wrapText="1"/>
    </xf>
    <xf numFmtId="0" fontId="12" fillId="2" borderId="8" xfId="1" applyFont="1" applyFill="1" applyBorder="1" applyAlignment="1">
      <alignment horizontal="center" vertical="center" wrapText="1"/>
    </xf>
    <xf numFmtId="0" fontId="12" fillId="2" borderId="11" xfId="1" applyFont="1" applyFill="1" applyBorder="1" applyAlignment="1">
      <alignment horizontal="center" vertical="center" wrapText="1"/>
    </xf>
    <xf numFmtId="0" fontId="12" fillId="2" borderId="14" xfId="1" applyFont="1" applyFill="1" applyBorder="1" applyAlignment="1">
      <alignment horizontal="center" vertical="center" wrapText="1"/>
    </xf>
    <xf numFmtId="0" fontId="71" fillId="2" borderId="4" xfId="1" applyFont="1" applyFill="1" applyBorder="1" applyAlignment="1">
      <alignment horizontal="center" vertical="center" wrapText="1"/>
    </xf>
    <xf numFmtId="0" fontId="71" fillId="2" borderId="9" xfId="1" applyFont="1" applyFill="1" applyBorder="1" applyAlignment="1">
      <alignment horizontal="center" vertical="center" wrapText="1"/>
    </xf>
    <xf numFmtId="0" fontId="71" fillId="2" borderId="5" xfId="1" applyFont="1" applyFill="1" applyBorder="1" applyAlignment="1">
      <alignment horizontal="center" vertical="center" wrapText="1"/>
    </xf>
    <xf numFmtId="0" fontId="12" fillId="2" borderId="4" xfId="1" applyFont="1" applyFill="1" applyBorder="1" applyAlignment="1">
      <alignment horizontal="center" vertical="center" wrapText="1"/>
    </xf>
    <xf numFmtId="0" fontId="12" fillId="2" borderId="9" xfId="1" applyFont="1" applyFill="1" applyBorder="1" applyAlignment="1">
      <alignment horizontal="center" vertical="center" wrapText="1"/>
    </xf>
    <xf numFmtId="0" fontId="12" fillId="2" borderId="5" xfId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/>
    </xf>
    <xf numFmtId="0" fontId="71" fillId="2" borderId="2" xfId="1" applyFont="1" applyFill="1" applyBorder="1" applyAlignment="1">
      <alignment horizontal="center" vertical="center" wrapText="1"/>
    </xf>
    <xf numFmtId="0" fontId="71" fillId="2" borderId="10" xfId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center" vertical="center" wrapText="1"/>
    </xf>
    <xf numFmtId="0" fontId="93" fillId="2" borderId="2" xfId="1" applyFont="1" applyFill="1" applyBorder="1" applyAlignment="1">
      <alignment horizontal="center" vertical="center" wrapText="1"/>
    </xf>
    <xf numFmtId="0" fontId="93" fillId="2" borderId="10" xfId="1" applyFont="1" applyFill="1" applyBorder="1" applyAlignment="1">
      <alignment horizontal="center" vertical="center" wrapText="1"/>
    </xf>
    <xf numFmtId="0" fontId="93" fillId="2" borderId="3" xfId="1" applyFont="1" applyFill="1" applyBorder="1" applyAlignment="1">
      <alignment horizontal="center" vertical="center" wrapText="1"/>
    </xf>
    <xf numFmtId="0" fontId="93" fillId="2" borderId="4" xfId="1" applyFont="1" applyFill="1" applyBorder="1" applyAlignment="1">
      <alignment horizontal="center" vertical="center" wrapText="1"/>
    </xf>
    <xf numFmtId="0" fontId="93" fillId="2" borderId="9" xfId="1" applyFont="1" applyFill="1" applyBorder="1" applyAlignment="1">
      <alignment horizontal="center" vertical="center" wrapText="1"/>
    </xf>
    <xf numFmtId="0" fontId="45" fillId="0" borderId="0" xfId="8" applyFont="1" applyAlignment="1">
      <alignment horizontal="center" vertical="center"/>
    </xf>
    <xf numFmtId="0" fontId="133" fillId="14" borderId="19" xfId="8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55" fillId="0" borderId="0" xfId="0" applyFont="1" applyAlignment="1">
      <alignment horizontal="center"/>
    </xf>
    <xf numFmtId="0" fontId="102" fillId="13" borderId="26" xfId="8" applyFont="1" applyFill="1" applyBorder="1" applyAlignment="1">
      <alignment horizontal="left" vertical="center"/>
    </xf>
    <xf numFmtId="0" fontId="102" fillId="13" borderId="27" xfId="8" applyFont="1" applyFill="1" applyBorder="1" applyAlignment="1">
      <alignment horizontal="left" vertical="center"/>
    </xf>
    <xf numFmtId="0" fontId="102" fillId="13" borderId="28" xfId="8" applyFont="1" applyFill="1" applyBorder="1" applyAlignment="1">
      <alignment horizontal="left" vertical="center"/>
    </xf>
    <xf numFmtId="0" fontId="130" fillId="13" borderId="26" xfId="8" applyFont="1" applyFill="1" applyBorder="1" applyAlignment="1">
      <alignment horizontal="left" vertical="center"/>
    </xf>
    <xf numFmtId="0" fontId="130" fillId="13" borderId="27" xfId="8" applyFont="1" applyFill="1" applyBorder="1" applyAlignment="1">
      <alignment horizontal="left" vertical="center"/>
    </xf>
    <xf numFmtId="0" fontId="130" fillId="13" borderId="28" xfId="8" applyFont="1" applyFill="1" applyBorder="1" applyAlignment="1">
      <alignment horizontal="left" vertical="center"/>
    </xf>
    <xf numFmtId="0" fontId="111" fillId="13" borderId="26" xfId="8" applyFont="1" applyFill="1" applyBorder="1" applyAlignment="1">
      <alignment horizontal="left" vertical="center"/>
    </xf>
    <xf numFmtId="0" fontId="111" fillId="13" borderId="27" xfId="8" applyFont="1" applyFill="1" applyBorder="1" applyAlignment="1">
      <alignment horizontal="left" vertical="center"/>
    </xf>
    <xf numFmtId="0" fontId="111" fillId="13" borderId="28" xfId="8" applyFont="1" applyFill="1" applyBorder="1" applyAlignment="1">
      <alignment horizontal="left" vertical="center"/>
    </xf>
    <xf numFmtId="0" fontId="123" fillId="2" borderId="26" xfId="8" applyFont="1" applyFill="1" applyBorder="1" applyAlignment="1">
      <alignment horizontal="left" vertical="center"/>
    </xf>
    <xf numFmtId="0" fontId="123" fillId="2" borderId="27" xfId="8" applyFont="1" applyFill="1" applyBorder="1" applyAlignment="1">
      <alignment horizontal="left" vertical="center"/>
    </xf>
    <xf numFmtId="0" fontId="123" fillId="2" borderId="28" xfId="8" applyFont="1" applyFill="1" applyBorder="1" applyAlignment="1">
      <alignment horizontal="left" vertical="center"/>
    </xf>
    <xf numFmtId="0" fontId="126" fillId="13" borderId="26" xfId="8" applyFont="1" applyFill="1" applyBorder="1" applyAlignment="1">
      <alignment horizontal="left" vertical="center"/>
    </xf>
    <xf numFmtId="0" fontId="126" fillId="13" borderId="27" xfId="8" applyFont="1" applyFill="1" applyBorder="1" applyAlignment="1">
      <alignment horizontal="left" vertical="center"/>
    </xf>
    <xf numFmtId="0" fontId="126" fillId="13" borderId="28" xfId="8" applyFont="1" applyFill="1" applyBorder="1" applyAlignment="1">
      <alignment horizontal="left" vertical="center"/>
    </xf>
    <xf numFmtId="0" fontId="125" fillId="13" borderId="26" xfId="8" applyFont="1" applyFill="1" applyBorder="1" applyAlignment="1">
      <alignment horizontal="left" vertical="center"/>
    </xf>
    <xf numFmtId="0" fontId="125" fillId="13" borderId="27" xfId="8" applyFont="1" applyFill="1" applyBorder="1" applyAlignment="1">
      <alignment horizontal="left" vertical="center"/>
    </xf>
    <xf numFmtId="0" fontId="125" fillId="13" borderId="28" xfId="8" applyFont="1" applyFill="1" applyBorder="1" applyAlignment="1">
      <alignment horizontal="left" vertical="center"/>
    </xf>
    <xf numFmtId="3" fontId="138" fillId="14" borderId="24" xfId="9" applyNumberFormat="1" applyFont="1" applyFill="1" applyBorder="1" applyAlignment="1">
      <alignment horizontal="center" vertical="center"/>
    </xf>
    <xf numFmtId="3" fontId="138" fillId="14" borderId="25" xfId="9" applyNumberFormat="1" applyFont="1" applyFill="1" applyBorder="1" applyAlignment="1">
      <alignment horizontal="center" vertical="center"/>
    </xf>
    <xf numFmtId="0" fontId="10" fillId="8" borderId="20" xfId="8" applyFont="1" applyFill="1" applyBorder="1" applyAlignment="1">
      <alignment horizontal="center" vertical="center"/>
    </xf>
    <xf numFmtId="0" fontId="10" fillId="8" borderId="32" xfId="8" applyFont="1" applyFill="1" applyBorder="1" applyAlignment="1">
      <alignment horizontal="center" vertical="center"/>
    </xf>
    <xf numFmtId="0" fontId="10" fillId="8" borderId="21" xfId="8" applyFont="1" applyFill="1" applyBorder="1" applyAlignment="1">
      <alignment horizontal="center" vertical="center"/>
    </xf>
    <xf numFmtId="0" fontId="10" fillId="8" borderId="22" xfId="8" applyFont="1" applyFill="1" applyBorder="1" applyAlignment="1">
      <alignment horizontal="center" vertical="center"/>
    </xf>
    <xf numFmtId="0" fontId="10" fillId="8" borderId="31" xfId="8" applyFont="1" applyFill="1" applyBorder="1" applyAlignment="1">
      <alignment horizontal="center" vertical="center"/>
    </xf>
    <xf numFmtId="0" fontId="10" fillId="8" borderId="23" xfId="8" applyFont="1" applyFill="1" applyBorder="1" applyAlignment="1">
      <alignment horizontal="center" vertical="center"/>
    </xf>
    <xf numFmtId="0" fontId="121" fillId="13" borderId="26" xfId="8" applyFont="1" applyFill="1" applyBorder="1" applyAlignment="1">
      <alignment horizontal="left" vertical="center"/>
    </xf>
    <xf numFmtId="0" fontId="121" fillId="13" borderId="27" xfId="8" applyFont="1" applyFill="1" applyBorder="1" applyAlignment="1">
      <alignment horizontal="left" vertical="center"/>
    </xf>
    <xf numFmtId="0" fontId="121" fillId="13" borderId="28" xfId="8" applyFont="1" applyFill="1" applyBorder="1" applyAlignment="1">
      <alignment horizontal="left" vertical="center"/>
    </xf>
    <xf numFmtId="0" fontId="114" fillId="13" borderId="26" xfId="8" applyFont="1" applyFill="1" applyBorder="1" applyAlignment="1">
      <alignment horizontal="center" vertical="center"/>
    </xf>
    <xf numFmtId="0" fontId="114" fillId="13" borderId="27" xfId="8" applyFont="1" applyFill="1" applyBorder="1" applyAlignment="1">
      <alignment horizontal="center" vertical="center"/>
    </xf>
    <xf numFmtId="0" fontId="114" fillId="13" borderId="28" xfId="8" applyFont="1" applyFill="1" applyBorder="1" applyAlignment="1">
      <alignment horizontal="center" vertical="center"/>
    </xf>
    <xf numFmtId="0" fontId="114" fillId="13" borderId="26" xfId="8" applyFont="1" applyFill="1" applyBorder="1" applyAlignment="1">
      <alignment horizontal="left" vertical="center"/>
    </xf>
    <xf numFmtId="0" fontId="114" fillId="13" borderId="27" xfId="8" applyFont="1" applyFill="1" applyBorder="1" applyAlignment="1">
      <alignment horizontal="left" vertical="center"/>
    </xf>
    <xf numFmtId="0" fontId="114" fillId="13" borderId="28" xfId="8" applyFont="1" applyFill="1" applyBorder="1" applyAlignment="1">
      <alignment horizontal="left" vertical="center"/>
    </xf>
    <xf numFmtId="0" fontId="106" fillId="13" borderId="26" xfId="8" applyFont="1" applyFill="1" applyBorder="1" applyAlignment="1">
      <alignment horizontal="left" vertical="center"/>
    </xf>
    <xf numFmtId="0" fontId="106" fillId="13" borderId="27" xfId="8" applyFont="1" applyFill="1" applyBorder="1" applyAlignment="1">
      <alignment horizontal="left" vertical="center"/>
    </xf>
    <xf numFmtId="0" fontId="106" fillId="13" borderId="28" xfId="8" applyFont="1" applyFill="1" applyBorder="1" applyAlignment="1">
      <alignment horizontal="left" vertical="center"/>
    </xf>
    <xf numFmtId="0" fontId="103" fillId="13" borderId="26" xfId="8" applyFont="1" applyFill="1" applyBorder="1" applyAlignment="1">
      <alignment horizontal="left" vertical="center"/>
    </xf>
    <xf numFmtId="0" fontId="103" fillId="13" borderId="27" xfId="8" applyFont="1" applyFill="1" applyBorder="1" applyAlignment="1">
      <alignment horizontal="left" vertical="center"/>
    </xf>
    <xf numFmtId="0" fontId="103" fillId="13" borderId="28" xfId="8" applyFont="1" applyFill="1" applyBorder="1" applyAlignment="1">
      <alignment horizontal="left" vertical="center"/>
    </xf>
    <xf numFmtId="0" fontId="104" fillId="13" borderId="26" xfId="8" applyFont="1" applyFill="1" applyBorder="1" applyAlignment="1">
      <alignment horizontal="left" vertical="center"/>
    </xf>
    <xf numFmtId="0" fontId="104" fillId="13" borderId="27" xfId="8" applyFont="1" applyFill="1" applyBorder="1" applyAlignment="1">
      <alignment horizontal="left" vertical="center"/>
    </xf>
    <xf numFmtId="0" fontId="104" fillId="13" borderId="28" xfId="8" applyFont="1" applyFill="1" applyBorder="1" applyAlignment="1">
      <alignment horizontal="left" vertical="center"/>
    </xf>
    <xf numFmtId="0" fontId="109" fillId="13" borderId="26" xfId="8" applyFont="1" applyFill="1" applyBorder="1" applyAlignment="1">
      <alignment horizontal="left" vertical="center"/>
    </xf>
    <xf numFmtId="0" fontId="109" fillId="13" borderId="27" xfId="8" applyFont="1" applyFill="1" applyBorder="1" applyAlignment="1">
      <alignment horizontal="left" vertical="center"/>
    </xf>
    <xf numFmtId="0" fontId="109" fillId="13" borderId="28" xfId="8" applyFont="1" applyFill="1" applyBorder="1" applyAlignment="1">
      <alignment horizontal="left" vertical="center"/>
    </xf>
    <xf numFmtId="0" fontId="123" fillId="13" borderId="26" xfId="8" applyFont="1" applyFill="1" applyBorder="1" applyAlignment="1">
      <alignment horizontal="left" vertical="center"/>
    </xf>
    <xf numFmtId="0" fontId="123" fillId="13" borderId="27" xfId="8" applyFont="1" applyFill="1" applyBorder="1" applyAlignment="1">
      <alignment horizontal="left" vertical="center"/>
    </xf>
    <xf numFmtId="0" fontId="123" fillId="13" borderId="28" xfId="8" applyFont="1" applyFill="1" applyBorder="1" applyAlignment="1">
      <alignment horizontal="left" vertical="center"/>
    </xf>
    <xf numFmtId="9" fontId="100" fillId="13" borderId="24" xfId="4" applyFont="1" applyFill="1" applyBorder="1" applyAlignment="1">
      <alignment horizontal="center" vertical="center"/>
    </xf>
    <xf numFmtId="9" fontId="100" fillId="13" borderId="25" xfId="4" applyFont="1" applyFill="1" applyBorder="1" applyAlignment="1">
      <alignment horizontal="center" vertical="center"/>
    </xf>
    <xf numFmtId="9" fontId="105" fillId="13" borderId="24" xfId="4" applyFont="1" applyFill="1" applyBorder="1" applyAlignment="1">
      <alignment horizontal="center" vertical="center"/>
    </xf>
    <xf numFmtId="9" fontId="105" fillId="13" borderId="25" xfId="4" applyFont="1" applyFill="1" applyBorder="1" applyAlignment="1">
      <alignment horizontal="center" vertical="center"/>
    </xf>
    <xf numFmtId="9" fontId="110" fillId="13" borderId="24" xfId="4" applyFont="1" applyFill="1" applyBorder="1" applyAlignment="1">
      <alignment horizontal="center" vertical="center"/>
    </xf>
    <xf numFmtId="9" fontId="110" fillId="13" borderId="25" xfId="4" applyFont="1" applyFill="1" applyBorder="1" applyAlignment="1">
      <alignment horizontal="center" vertical="center"/>
    </xf>
    <xf numFmtId="10" fontId="135" fillId="12" borderId="29" xfId="4" applyNumberFormat="1" applyFont="1" applyFill="1" applyBorder="1" applyAlignment="1">
      <alignment horizontal="center" vertical="center"/>
    </xf>
    <xf numFmtId="10" fontId="136" fillId="12" borderId="20" xfId="4" applyNumberFormat="1" applyFont="1" applyFill="1" applyBorder="1" applyAlignment="1">
      <alignment horizontal="center" vertical="center" wrapText="1"/>
    </xf>
    <xf numFmtId="10" fontId="136" fillId="12" borderId="29" xfId="4" applyNumberFormat="1" applyFont="1" applyFill="1" applyBorder="1" applyAlignment="1">
      <alignment horizontal="center" vertical="center" wrapText="1"/>
    </xf>
    <xf numFmtId="9" fontId="113" fillId="13" borderId="24" xfId="4" applyFont="1" applyFill="1" applyBorder="1" applyAlignment="1">
      <alignment horizontal="center" vertical="center"/>
    </xf>
    <xf numFmtId="9" fontId="113" fillId="13" borderId="25" xfId="4" applyFont="1" applyFill="1" applyBorder="1" applyAlignment="1">
      <alignment horizontal="center" vertical="center"/>
    </xf>
    <xf numFmtId="9" fontId="122" fillId="13" borderId="24" xfId="4" applyFont="1" applyFill="1" applyBorder="1" applyAlignment="1">
      <alignment horizontal="center" vertical="center"/>
    </xf>
    <xf numFmtId="9" fontId="122" fillId="13" borderId="25" xfId="4" applyFont="1" applyFill="1" applyBorder="1" applyAlignment="1">
      <alignment horizontal="center" vertical="center"/>
    </xf>
    <xf numFmtId="9" fontId="115" fillId="13" borderId="24" xfId="4" applyFont="1" applyFill="1" applyBorder="1" applyAlignment="1">
      <alignment horizontal="center" vertical="center"/>
    </xf>
    <xf numFmtId="9" fontId="115" fillId="13" borderId="25" xfId="4" applyFont="1" applyFill="1" applyBorder="1" applyAlignment="1">
      <alignment horizontal="center" vertical="center"/>
    </xf>
    <xf numFmtId="9" fontId="107" fillId="13" borderId="24" xfId="4" applyFont="1" applyFill="1" applyBorder="1" applyAlignment="1">
      <alignment horizontal="center" vertical="center"/>
    </xf>
    <xf numFmtId="9" fontId="107" fillId="13" borderId="25" xfId="4" applyFont="1" applyFill="1" applyBorder="1" applyAlignment="1">
      <alignment horizontal="center" vertical="center"/>
    </xf>
    <xf numFmtId="9" fontId="111" fillId="13" borderId="24" xfId="4" applyFont="1" applyFill="1" applyBorder="1" applyAlignment="1">
      <alignment horizontal="center" vertical="center"/>
    </xf>
    <xf numFmtId="9" fontId="111" fillId="13" borderId="25" xfId="4" applyFont="1" applyFill="1" applyBorder="1" applyAlignment="1">
      <alignment horizontal="center" vertical="center"/>
    </xf>
    <xf numFmtId="9" fontId="138" fillId="14" borderId="24" xfId="4" applyFont="1" applyFill="1" applyBorder="1" applyAlignment="1">
      <alignment horizontal="center" vertical="center"/>
    </xf>
    <xf numFmtId="9" fontId="138" fillId="14" borderId="25" xfId="4" applyFont="1" applyFill="1" applyBorder="1" applyAlignment="1">
      <alignment horizontal="center" vertical="center"/>
    </xf>
    <xf numFmtId="10" fontId="137" fillId="12" borderId="20" xfId="4" applyNumberFormat="1" applyFont="1" applyFill="1" applyBorder="1" applyAlignment="1">
      <alignment horizontal="center" vertical="center" wrapText="1"/>
    </xf>
    <xf numFmtId="10" fontId="137" fillId="12" borderId="29" xfId="4" applyNumberFormat="1" applyFont="1" applyFill="1" applyBorder="1" applyAlignment="1">
      <alignment horizontal="center" vertical="center" wrapText="1"/>
    </xf>
    <xf numFmtId="0" fontId="80" fillId="0" borderId="0" xfId="8" applyFont="1" applyAlignment="1">
      <alignment horizontal="center" vertical="center"/>
    </xf>
    <xf numFmtId="3" fontId="136" fillId="14" borderId="24" xfId="9" applyNumberFormat="1" applyFont="1" applyFill="1" applyBorder="1" applyAlignment="1">
      <alignment horizontal="center" vertical="center"/>
    </xf>
    <xf numFmtId="3" fontId="136" fillId="14" borderId="30" xfId="9" applyNumberFormat="1" applyFont="1" applyFill="1" applyBorder="1" applyAlignment="1">
      <alignment horizontal="center" vertical="center"/>
    </xf>
    <xf numFmtId="10" fontId="136" fillId="14" borderId="24" xfId="4" applyNumberFormat="1" applyFont="1" applyFill="1" applyBorder="1" applyAlignment="1">
      <alignment horizontal="center" vertical="center"/>
    </xf>
    <xf numFmtId="10" fontId="136" fillId="14" borderId="30" xfId="4" applyNumberFormat="1" applyFont="1" applyFill="1" applyBorder="1" applyAlignment="1">
      <alignment horizontal="center" vertical="center"/>
    </xf>
    <xf numFmtId="0" fontId="139" fillId="14" borderId="27" xfId="0" applyFont="1" applyFill="1" applyBorder="1" applyAlignment="1">
      <alignment horizontal="center" vertical="center" wrapText="1"/>
    </xf>
    <xf numFmtId="0" fontId="139" fillId="14" borderId="28" xfId="0" applyFont="1" applyFill="1" applyBorder="1" applyAlignment="1">
      <alignment horizontal="center" vertical="center" wrapText="1"/>
    </xf>
    <xf numFmtId="0" fontId="138" fillId="14" borderId="24" xfId="8" applyFont="1" applyFill="1" applyBorder="1" applyAlignment="1">
      <alignment horizontal="center" vertical="center" wrapText="1"/>
    </xf>
    <xf numFmtId="0" fontId="138" fillId="14" borderId="30" xfId="8" applyFont="1" applyFill="1" applyBorder="1" applyAlignment="1">
      <alignment horizontal="center" vertical="center" wrapText="1"/>
    </xf>
    <xf numFmtId="0" fontId="138" fillId="14" borderId="25" xfId="8" applyFont="1" applyFill="1" applyBorder="1" applyAlignment="1">
      <alignment horizontal="center" vertical="center" wrapText="1"/>
    </xf>
    <xf numFmtId="0" fontId="138" fillId="8" borderId="20" xfId="8" applyFont="1" applyFill="1" applyBorder="1" applyAlignment="1">
      <alignment horizontal="center" vertical="center"/>
    </xf>
    <xf numFmtId="0" fontId="138" fillId="8" borderId="32" xfId="8" applyFont="1" applyFill="1" applyBorder="1" applyAlignment="1">
      <alignment horizontal="center" vertical="center"/>
    </xf>
    <xf numFmtId="0" fontId="138" fillId="8" borderId="21" xfId="8" applyFont="1" applyFill="1" applyBorder="1" applyAlignment="1">
      <alignment horizontal="center" vertical="center"/>
    </xf>
    <xf numFmtId="0" fontId="138" fillId="8" borderId="22" xfId="8" applyFont="1" applyFill="1" applyBorder="1" applyAlignment="1">
      <alignment horizontal="center" vertical="center"/>
    </xf>
    <xf numFmtId="0" fontId="138" fillId="8" borderId="31" xfId="8" applyFont="1" applyFill="1" applyBorder="1" applyAlignment="1">
      <alignment horizontal="center" vertical="center"/>
    </xf>
    <xf numFmtId="0" fontId="138" fillId="8" borderId="23" xfId="8" applyFont="1" applyFill="1" applyBorder="1" applyAlignment="1">
      <alignment horizontal="center" vertical="center"/>
    </xf>
    <xf numFmtId="0" fontId="139" fillId="14" borderId="24" xfId="0" applyFont="1" applyFill="1" applyBorder="1" applyAlignment="1">
      <alignment horizontal="center" vertical="center"/>
    </xf>
    <xf numFmtId="0" fontId="139" fillId="14" borderId="30" xfId="0" applyFont="1" applyFill="1" applyBorder="1" applyAlignment="1">
      <alignment horizontal="center" vertical="center"/>
    </xf>
    <xf numFmtId="0" fontId="139" fillId="14" borderId="25" xfId="0" applyFont="1" applyFill="1" applyBorder="1" applyAlignment="1">
      <alignment horizontal="center" vertical="center"/>
    </xf>
    <xf numFmtId="0" fontId="139" fillId="14" borderId="24" xfId="8" applyFont="1" applyFill="1" applyBorder="1" applyAlignment="1">
      <alignment horizontal="center" vertical="center"/>
    </xf>
    <xf numFmtId="0" fontId="139" fillId="14" borderId="30" xfId="8" applyFont="1" applyFill="1" applyBorder="1" applyAlignment="1">
      <alignment horizontal="center" vertical="center"/>
    </xf>
    <xf numFmtId="0" fontId="139" fillId="14" borderId="25" xfId="8" applyFont="1" applyFill="1" applyBorder="1" applyAlignment="1">
      <alignment horizontal="center" vertical="center"/>
    </xf>
    <xf numFmtId="0" fontId="79" fillId="8" borderId="20" xfId="8" applyFont="1" applyFill="1" applyBorder="1" applyAlignment="1">
      <alignment horizontal="center" vertical="center"/>
    </xf>
    <xf numFmtId="0" fontId="79" fillId="8" borderId="32" xfId="8" applyFont="1" applyFill="1" applyBorder="1" applyAlignment="1">
      <alignment horizontal="center" vertical="center"/>
    </xf>
    <xf numFmtId="0" fontId="79" fillId="8" borderId="21" xfId="8" applyFont="1" applyFill="1" applyBorder="1" applyAlignment="1">
      <alignment horizontal="center" vertical="center"/>
    </xf>
    <xf numFmtId="0" fontId="79" fillId="8" borderId="22" xfId="8" applyFont="1" applyFill="1" applyBorder="1" applyAlignment="1">
      <alignment horizontal="center" vertical="center"/>
    </xf>
    <xf numFmtId="0" fontId="79" fillId="8" borderId="31" xfId="8" applyFont="1" applyFill="1" applyBorder="1" applyAlignment="1">
      <alignment horizontal="center" vertical="center"/>
    </xf>
    <xf numFmtId="0" fontId="79" fillId="8" borderId="23" xfId="8" applyFont="1" applyFill="1" applyBorder="1" applyAlignment="1">
      <alignment horizontal="center" vertical="center"/>
    </xf>
    <xf numFmtId="9" fontId="101" fillId="13" borderId="24" xfId="4" applyFont="1" applyFill="1" applyBorder="1" applyAlignment="1">
      <alignment horizontal="center" vertical="center"/>
    </xf>
    <xf numFmtId="9" fontId="101" fillId="13" borderId="25" xfId="4" applyFont="1" applyFill="1" applyBorder="1" applyAlignment="1">
      <alignment horizontal="center" vertical="center"/>
    </xf>
    <xf numFmtId="9" fontId="131" fillId="13" borderId="24" xfId="4" applyFont="1" applyFill="1" applyBorder="1" applyAlignment="1">
      <alignment horizontal="center" vertical="center"/>
    </xf>
    <xf numFmtId="9" fontId="131" fillId="13" borderId="25" xfId="4" applyFont="1" applyFill="1" applyBorder="1" applyAlignment="1">
      <alignment horizontal="center" vertical="center"/>
    </xf>
    <xf numFmtId="9" fontId="123" fillId="13" borderId="24" xfId="4" applyFont="1" applyFill="1" applyBorder="1" applyAlignment="1">
      <alignment horizontal="center" vertical="center"/>
    </xf>
    <xf numFmtId="9" fontId="123" fillId="13" borderId="25" xfId="4" applyFont="1" applyFill="1" applyBorder="1" applyAlignment="1">
      <alignment horizontal="center" vertical="center"/>
    </xf>
    <xf numFmtId="9" fontId="128" fillId="13" borderId="24" xfId="4" applyFont="1" applyFill="1" applyBorder="1" applyAlignment="1">
      <alignment horizontal="center" vertical="center"/>
    </xf>
    <xf numFmtId="9" fontId="128" fillId="13" borderId="25" xfId="4" applyFont="1" applyFill="1" applyBorder="1" applyAlignment="1">
      <alignment horizontal="center" vertical="center"/>
    </xf>
    <xf numFmtId="9" fontId="119" fillId="13" borderId="24" xfId="4" applyFont="1" applyFill="1" applyBorder="1" applyAlignment="1">
      <alignment horizontal="center" vertical="center"/>
    </xf>
    <xf numFmtId="9" fontId="119" fillId="13" borderId="25" xfId="4" applyFont="1" applyFill="1" applyBorder="1" applyAlignment="1">
      <alignment horizontal="center" vertical="center"/>
    </xf>
    <xf numFmtId="0" fontId="23" fillId="0" borderId="8" xfId="11" applyFont="1" applyBorder="1" applyAlignment="1">
      <alignment horizontal="center" vertical="center" wrapText="1"/>
    </xf>
    <xf numFmtId="0" fontId="23" fillId="0" borderId="11" xfId="11" applyFont="1" applyBorder="1" applyAlignment="1">
      <alignment horizontal="center" vertical="center" wrapText="1"/>
    </xf>
    <xf numFmtId="0" fontId="23" fillId="0" borderId="1" xfId="11" applyFont="1" applyBorder="1" applyAlignment="1">
      <alignment horizontal="center" vertical="center" wrapText="1"/>
    </xf>
    <xf numFmtId="0" fontId="23" fillId="0" borderId="16" xfId="11" applyFont="1" applyBorder="1" applyAlignment="1">
      <alignment horizontal="center" vertical="center" wrapText="1"/>
    </xf>
    <xf numFmtId="0" fontId="23" fillId="0" borderId="18" xfId="11" applyFont="1" applyBorder="1" applyAlignment="1">
      <alignment horizontal="center" vertical="center" wrapText="1"/>
    </xf>
    <xf numFmtId="0" fontId="85" fillId="0" borderId="12" xfId="11" applyFont="1" applyBorder="1" applyAlignment="1">
      <alignment horizontal="center" vertical="center" wrapText="1"/>
    </xf>
    <xf numFmtId="0" fontId="85" fillId="0" borderId="0" xfId="11" applyFont="1" applyAlignment="1">
      <alignment horizontal="center" vertical="center" wrapText="1"/>
    </xf>
    <xf numFmtId="0" fontId="85" fillId="0" borderId="13" xfId="11" applyFont="1" applyBorder="1" applyAlignment="1">
      <alignment horizontal="center" vertical="center" wrapText="1"/>
    </xf>
    <xf numFmtId="0" fontId="22" fillId="0" borderId="6" xfId="11" applyFont="1" applyBorder="1" applyAlignment="1">
      <alignment horizontal="left" vertical="center" wrapText="1"/>
    </xf>
    <xf numFmtId="0" fontId="22" fillId="0" borderId="7" xfId="11" applyFont="1" applyBorder="1" applyAlignment="1">
      <alignment horizontal="left" vertical="center" wrapText="1"/>
    </xf>
    <xf numFmtId="0" fontId="23" fillId="0" borderId="14" xfId="11" applyFont="1" applyBorder="1" applyAlignment="1">
      <alignment horizontal="center" vertical="center" wrapText="1"/>
    </xf>
    <xf numFmtId="0" fontId="22" fillId="0" borderId="6" xfId="11" applyFont="1" applyBorder="1" applyAlignment="1">
      <alignment horizontal="left" vertical="top"/>
    </xf>
    <xf numFmtId="0" fontId="22" fillId="0" borderId="15" xfId="11" applyFont="1" applyBorder="1" applyAlignment="1">
      <alignment horizontal="left" vertical="top"/>
    </xf>
    <xf numFmtId="0" fontId="23" fillId="0" borderId="8" xfId="11" applyFont="1" applyBorder="1" applyAlignment="1">
      <alignment horizontal="center" vertical="center"/>
    </xf>
    <xf numFmtId="0" fontId="23" fillId="0" borderId="11" xfId="11" applyFont="1" applyBorder="1" applyAlignment="1">
      <alignment horizontal="center" vertical="center"/>
    </xf>
    <xf numFmtId="0" fontId="23" fillId="0" borderId="14" xfId="11" applyFont="1" applyBorder="1" applyAlignment="1">
      <alignment horizontal="center" vertical="center"/>
    </xf>
    <xf numFmtId="3" fontId="23" fillId="2" borderId="8" xfId="11" applyNumberFormat="1" applyFont="1" applyFill="1" applyBorder="1" applyAlignment="1">
      <alignment horizontal="left" vertical="justify" wrapText="1"/>
    </xf>
    <xf numFmtId="3" fontId="23" fillId="2" borderId="11" xfId="11" applyNumberFormat="1" applyFont="1" applyFill="1" applyBorder="1" applyAlignment="1">
      <alignment horizontal="left" vertical="justify" wrapText="1"/>
    </xf>
    <xf numFmtId="3" fontId="23" fillId="2" borderId="14" xfId="11" applyNumberFormat="1" applyFont="1" applyFill="1" applyBorder="1" applyAlignment="1">
      <alignment horizontal="left" vertical="justify" wrapText="1"/>
    </xf>
    <xf numFmtId="0" fontId="31" fillId="0" borderId="1" xfId="11" applyFont="1" applyBorder="1" applyAlignment="1">
      <alignment horizontal="center" vertical="center"/>
    </xf>
    <xf numFmtId="0" fontId="10" fillId="5" borderId="1" xfId="1" applyFont="1" applyFill="1" applyBorder="1" applyAlignment="1">
      <alignment horizontal="center" vertical="center" wrapText="1"/>
    </xf>
    <xf numFmtId="0" fontId="6" fillId="0" borderId="8" xfId="1" applyFont="1" applyBorder="1" applyAlignment="1">
      <alignment horizontal="center"/>
    </xf>
    <xf numFmtId="0" fontId="6" fillId="0" borderId="11" xfId="1" applyFont="1" applyBorder="1" applyAlignment="1">
      <alignment horizontal="center"/>
    </xf>
    <xf numFmtId="0" fontId="6" fillId="0" borderId="14" xfId="1" applyFont="1" applyBorder="1" applyAlignment="1">
      <alignment horizontal="center"/>
    </xf>
    <xf numFmtId="0" fontId="3" fillId="0" borderId="4" xfId="1" applyFont="1" applyBorder="1" applyAlignment="1">
      <alignment horizontal="center" vertical="center" wrapText="1"/>
    </xf>
    <xf numFmtId="0" fontId="3" fillId="0" borderId="9" xfId="1" applyFont="1" applyBorder="1" applyAlignment="1">
      <alignment horizontal="center" vertical="center" wrapText="1"/>
    </xf>
    <xf numFmtId="0" fontId="3" fillId="0" borderId="5" xfId="1" applyFont="1" applyBorder="1" applyAlignment="1">
      <alignment horizontal="center" vertical="center" wrapText="1"/>
    </xf>
    <xf numFmtId="0" fontId="3" fillId="0" borderId="12" xfId="1" applyFont="1" applyBorder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3" fillId="0" borderId="13" xfId="1" applyFont="1" applyBorder="1" applyAlignment="1">
      <alignment horizontal="center" vertical="center" wrapText="1"/>
    </xf>
    <xf numFmtId="0" fontId="3" fillId="0" borderId="6" xfId="1" applyFont="1" applyBorder="1" applyAlignment="1">
      <alignment horizontal="center" vertical="center" wrapText="1"/>
    </xf>
    <xf numFmtId="0" fontId="3" fillId="0" borderId="15" xfId="1" applyFont="1" applyBorder="1" applyAlignment="1">
      <alignment horizontal="center" vertical="center" wrapText="1"/>
    </xf>
    <xf numFmtId="0" fontId="3" fillId="0" borderId="7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left"/>
    </xf>
    <xf numFmtId="14" fontId="6" fillId="0" borderId="10" xfId="1" applyNumberFormat="1" applyFont="1" applyBorder="1" applyAlignment="1">
      <alignment horizontal="left"/>
    </xf>
    <xf numFmtId="0" fontId="31" fillId="0" borderId="2" xfId="0" applyFont="1" applyBorder="1" applyAlignment="1">
      <alignment horizontal="left" vertical="center"/>
    </xf>
    <xf numFmtId="0" fontId="31" fillId="0" borderId="3" xfId="0" applyFont="1" applyBorder="1" applyAlignment="1">
      <alignment horizontal="left" vertical="center"/>
    </xf>
    <xf numFmtId="0" fontId="34" fillId="0" borderId="2" xfId="0" applyFont="1" applyBorder="1" applyAlignment="1">
      <alignment horizontal="left" vertical="center"/>
    </xf>
    <xf numFmtId="0" fontId="34" fillId="0" borderId="3" xfId="0" applyFont="1" applyBorder="1" applyAlignment="1">
      <alignment horizontal="left" vertical="center"/>
    </xf>
    <xf numFmtId="0" fontId="27" fillId="0" borderId="2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30" fillId="4" borderId="2" xfId="0" applyFont="1" applyFill="1" applyBorder="1" applyAlignment="1">
      <alignment horizontal="left" vertical="center"/>
    </xf>
    <xf numFmtId="0" fontId="30" fillId="4" borderId="3" xfId="0" applyFont="1" applyFill="1" applyBorder="1" applyAlignment="1">
      <alignment horizontal="left" vertical="center"/>
    </xf>
    <xf numFmtId="0" fontId="34" fillId="0" borderId="2" xfId="0" applyFont="1" applyBorder="1" applyAlignment="1">
      <alignment horizontal="left" vertical="center" wrapText="1"/>
    </xf>
    <xf numFmtId="0" fontId="34" fillId="0" borderId="3" xfId="0" applyFont="1" applyBorder="1" applyAlignment="1">
      <alignment horizontal="left" vertical="center" wrapText="1"/>
    </xf>
    <xf numFmtId="0" fontId="22" fillId="0" borderId="2" xfId="0" applyFont="1" applyBorder="1" applyAlignment="1">
      <alignment horizontal="left" vertical="center" wrapText="1"/>
    </xf>
    <xf numFmtId="0" fontId="22" fillId="0" borderId="3" xfId="0" applyFont="1" applyBorder="1" applyAlignment="1">
      <alignment horizontal="left" vertical="center" wrapText="1"/>
    </xf>
    <xf numFmtId="0" fontId="22" fillId="0" borderId="2" xfId="0" applyFont="1" applyBorder="1" applyAlignment="1">
      <alignment horizontal="left" vertical="center"/>
    </xf>
    <xf numFmtId="0" fontId="22" fillId="0" borderId="3" xfId="0" applyFont="1" applyBorder="1" applyAlignment="1">
      <alignment horizontal="left" vertical="center"/>
    </xf>
    <xf numFmtId="0" fontId="23" fillId="0" borderId="2" xfId="0" applyFont="1" applyBorder="1" applyAlignment="1">
      <alignment horizontal="left" vertical="center"/>
    </xf>
    <xf numFmtId="0" fontId="23" fillId="0" borderId="3" xfId="0" applyFont="1" applyBorder="1" applyAlignment="1">
      <alignment horizontal="left" vertical="center"/>
    </xf>
    <xf numFmtId="0" fontId="23" fillId="0" borderId="9" xfId="1" applyFont="1" applyBorder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left" vertical="center" wrapText="1"/>
    </xf>
    <xf numFmtId="0" fontId="23" fillId="0" borderId="3" xfId="0" applyFont="1" applyBorder="1" applyAlignment="1">
      <alignment horizontal="left" vertical="center" wrapText="1"/>
    </xf>
    <xf numFmtId="0" fontId="22" fillId="10" borderId="2" xfId="0" applyFont="1" applyFill="1" applyBorder="1" applyAlignment="1">
      <alignment horizontal="left" vertical="center" wrapText="1"/>
    </xf>
    <xf numFmtId="0" fontId="22" fillId="10" borderId="3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32" fillId="0" borderId="2" xfId="0" applyFont="1" applyBorder="1" applyAlignment="1">
      <alignment horizontal="left" vertical="center"/>
    </xf>
    <xf numFmtId="0" fontId="32" fillId="0" borderId="3" xfId="0" applyFont="1" applyBorder="1" applyAlignment="1">
      <alignment horizontal="left" vertical="center"/>
    </xf>
    <xf numFmtId="0" fontId="10" fillId="10" borderId="2" xfId="0" applyFont="1" applyFill="1" applyBorder="1" applyAlignment="1">
      <alignment horizontal="left" vertical="center"/>
    </xf>
    <xf numFmtId="0" fontId="10" fillId="10" borderId="10" xfId="0" applyFont="1" applyFill="1" applyBorder="1" applyAlignment="1">
      <alignment horizontal="left" vertical="center"/>
    </xf>
    <xf numFmtId="0" fontId="10" fillId="10" borderId="3" xfId="0" applyFont="1" applyFill="1" applyBorder="1" applyAlignment="1">
      <alignment horizontal="left" vertical="center"/>
    </xf>
    <xf numFmtId="0" fontId="28" fillId="0" borderId="2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54" fillId="0" borderId="15" xfId="0" applyFont="1" applyBorder="1" applyAlignment="1">
      <alignment horizontal="left" vertical="center"/>
    </xf>
    <xf numFmtId="0" fontId="22" fillId="0" borderId="4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22" fillId="5" borderId="1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left"/>
    </xf>
    <xf numFmtId="0" fontId="50" fillId="0" borderId="1" xfId="0" applyFont="1" applyBorder="1" applyAlignment="1">
      <alignment horizontal="left"/>
    </xf>
    <xf numFmtId="49" fontId="51" fillId="0" borderId="1" xfId="0" applyNumberFormat="1" applyFont="1" applyBorder="1" applyAlignment="1">
      <alignment horizontal="left"/>
    </xf>
    <xf numFmtId="14" fontId="52" fillId="0" borderId="1" xfId="0" applyNumberFormat="1" applyFont="1" applyBorder="1" applyAlignment="1">
      <alignment horizontal="left" vertical="center" wrapText="1"/>
    </xf>
    <xf numFmtId="0" fontId="47" fillId="2" borderId="1" xfId="0" applyFont="1" applyFill="1" applyBorder="1" applyAlignment="1">
      <alignment horizontal="left" vertical="center" wrapText="1"/>
    </xf>
    <xf numFmtId="0" fontId="53" fillId="2" borderId="1" xfId="0" applyFont="1" applyFill="1" applyBorder="1" applyAlignment="1">
      <alignment horizontal="left" vertical="center" wrapText="1"/>
    </xf>
    <xf numFmtId="0" fontId="34" fillId="0" borderId="0" xfId="0" applyFont="1" applyAlignment="1">
      <alignment horizontal="left" vertical="center"/>
    </xf>
    <xf numFmtId="0" fontId="64" fillId="0" borderId="1" xfId="0" applyFont="1" applyBorder="1" applyAlignment="1">
      <alignment horizontal="center" vertical="center" wrapText="1"/>
    </xf>
    <xf numFmtId="0" fontId="64" fillId="0" borderId="2" xfId="0" applyFont="1" applyBorder="1" applyAlignment="1">
      <alignment horizontal="center" vertical="center" wrapText="1"/>
    </xf>
    <xf numFmtId="0" fontId="64" fillId="0" borderId="3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34" fillId="0" borderId="3" xfId="0" applyFont="1" applyBorder="1" applyAlignment="1">
      <alignment horizontal="center" vertical="center" wrapText="1"/>
    </xf>
    <xf numFmtId="0" fontId="34" fillId="0" borderId="8" xfId="0" applyFont="1" applyBorder="1" applyAlignment="1">
      <alignment horizontal="center" vertical="center" wrapText="1"/>
    </xf>
    <xf numFmtId="0" fontId="34" fillId="0" borderId="14" xfId="0" applyFont="1" applyBorder="1" applyAlignment="1">
      <alignment horizontal="center" vertical="center" wrapText="1"/>
    </xf>
    <xf numFmtId="0" fontId="34" fillId="0" borderId="15" xfId="0" applyFont="1" applyBorder="1" applyAlignment="1">
      <alignment horizontal="left"/>
    </xf>
    <xf numFmtId="0" fontId="34" fillId="0" borderId="1" xfId="0" applyFont="1" applyBorder="1" applyAlignment="1">
      <alignment horizontal="center" vertical="center" wrapText="1"/>
    </xf>
    <xf numFmtId="0" fontId="12" fillId="0" borderId="0" xfId="7" applyFont="1" applyAlignment="1">
      <alignment horizontal="center" vertical="center" wrapText="1"/>
    </xf>
    <xf numFmtId="0" fontId="3" fillId="0" borderId="0" xfId="7" applyFont="1" applyAlignment="1">
      <alignment horizontal="center" vertical="center"/>
    </xf>
    <xf numFmtId="0" fontId="12" fillId="0" borderId="0" xfId="7" applyFont="1" applyAlignment="1">
      <alignment horizontal="center" vertical="center"/>
    </xf>
    <xf numFmtId="0" fontId="61" fillId="0" borderId="0" xfId="0" applyFont="1" applyAlignment="1">
      <alignment horizontal="center" vertical="center" wrapText="1"/>
    </xf>
  </cellXfs>
  <cellStyles count="16">
    <cellStyle name="Comma" xfId="5" builtinId="3"/>
    <cellStyle name="Comma 2" xfId="2"/>
    <cellStyle name="Comma 2 5" xfId="9"/>
    <cellStyle name="Comma 3" xfId="12"/>
    <cellStyle name="Comma 4" xfId="15"/>
    <cellStyle name="Normal" xfId="0" builtinId="0"/>
    <cellStyle name="Normal 2" xfId="6"/>
    <cellStyle name="Normal 2 2" xfId="8"/>
    <cellStyle name="Normal 2 3" xfId="13"/>
    <cellStyle name="Normal 3" xfId="11"/>
    <cellStyle name="Normal_  NGUYÊN VẬT LIỆU T10" xfId="3"/>
    <cellStyle name="Normal_cong thuc tinh DM -HTSX -2013" xfId="7"/>
    <cellStyle name="Normal_CT tinh DM va bieu ton kho -HTSX -2013 2" xfId="1"/>
    <cellStyle name="Percent" xfId="4" builtinId="5"/>
    <cellStyle name="Percent 2" xfId="14"/>
    <cellStyle name="Percent 2 2" xfId="10"/>
  </cellStyles>
  <dxfs count="0"/>
  <tableStyles count="0" defaultTableStyle="TableStyleMedium2" defaultPivotStyle="PivotStyleLight16"/>
  <colors>
    <mruColors>
      <color rgb="FFE60A0A"/>
      <color rgb="FF0033EA"/>
      <color rgb="FF00CC66"/>
      <color rgb="FF0032EA"/>
      <color rgb="FF00FF99"/>
      <color rgb="FFFF3333"/>
      <color rgb="FF0000CC"/>
      <color rgb="FFFFFF00"/>
      <color rgb="FF000066"/>
      <color rgb="FF2CE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161925</xdr:rowOff>
    </xdr:from>
    <xdr:to>
      <xdr:col>0</xdr:col>
      <xdr:colOff>1152525</xdr:colOff>
      <xdr:row>3</xdr:row>
      <xdr:rowOff>114300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61925"/>
          <a:ext cx="101917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161925</xdr:rowOff>
    </xdr:from>
    <xdr:to>
      <xdr:col>1</xdr:col>
      <xdr:colOff>914400</xdr:colOff>
      <xdr:row>3</xdr:row>
      <xdr:rowOff>114300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61925"/>
          <a:ext cx="101917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161925</xdr:rowOff>
    </xdr:from>
    <xdr:to>
      <xdr:col>0</xdr:col>
      <xdr:colOff>1152525</xdr:colOff>
      <xdr:row>3</xdr:row>
      <xdr:rowOff>114300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61925"/>
          <a:ext cx="101917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140679</xdr:colOff>
      <xdr:row>0</xdr:row>
      <xdr:rowOff>182441</xdr:rowOff>
    </xdr:from>
    <xdr:to>
      <xdr:col>0</xdr:col>
      <xdr:colOff>1055079</xdr:colOff>
      <xdr:row>3</xdr:row>
      <xdr:rowOff>142096</xdr:rowOff>
    </xdr:to>
    <xdr:pic>
      <xdr:nvPicPr>
        <xdr:cNvPr id="2" name="Picture 1" descr="d:\Admin\Desktop\logobiasaigonkiengiangRXuongKG.png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679" y="182441"/>
          <a:ext cx="914400" cy="4835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140679</xdr:colOff>
      <xdr:row>0</xdr:row>
      <xdr:rowOff>182441</xdr:rowOff>
    </xdr:from>
    <xdr:to>
      <xdr:col>0</xdr:col>
      <xdr:colOff>1055079</xdr:colOff>
      <xdr:row>3</xdr:row>
      <xdr:rowOff>142096</xdr:rowOff>
    </xdr:to>
    <xdr:pic>
      <xdr:nvPicPr>
        <xdr:cNvPr id="28" name="Picture 27" descr="d:\Admin\Desktop\logobiasaigonkiengiangRXuongKG.png">
          <a:extLst>
            <a:ext uri="{FF2B5EF4-FFF2-40B4-BE49-F238E27FC236}">
              <a16:creationId xmlns="" xmlns:a16="http://schemas.microsoft.com/office/drawing/2014/main" id="{00000000-0008-0000-0B00-00001C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679" y="182441"/>
          <a:ext cx="914400" cy="4835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57150</xdr:rowOff>
        </xdr:from>
        <xdr:to>
          <xdr:col>1</xdr:col>
          <xdr:colOff>1133475</xdr:colOff>
          <xdr:row>3</xdr:row>
          <xdr:rowOff>57150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1038225</xdr:colOff>
      <xdr:row>2</xdr:row>
      <xdr:rowOff>19050</xdr:rowOff>
    </xdr:from>
    <xdr:to>
      <xdr:col>2</xdr:col>
      <xdr:colOff>228600</xdr:colOff>
      <xdr:row>4</xdr:row>
      <xdr:rowOff>85725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7169"/>
            </a:ex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SpPr/>
      </xdr:nvSpPr>
      <xdr:spPr bwMode="auto">
        <a:xfrm>
          <a:off x="1381125" y="400050"/>
          <a:ext cx="942975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1228725</xdr:colOff>
      <xdr:row>2</xdr:row>
      <xdr:rowOff>19050</xdr:rowOff>
    </xdr:from>
    <xdr:to>
      <xdr:col>2</xdr:col>
      <xdr:colOff>419100</xdr:colOff>
      <xdr:row>4</xdr:row>
      <xdr:rowOff>85725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400050"/>
          <a:ext cx="942975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161925</xdr:rowOff>
    </xdr:from>
    <xdr:to>
      <xdr:col>0</xdr:col>
      <xdr:colOff>1152525</xdr:colOff>
      <xdr:row>3</xdr:row>
      <xdr:rowOff>114300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61925"/>
          <a:ext cx="101917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161925</xdr:rowOff>
    </xdr:from>
    <xdr:to>
      <xdr:col>0</xdr:col>
      <xdr:colOff>1152525</xdr:colOff>
      <xdr:row>3</xdr:row>
      <xdr:rowOff>114300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61925"/>
          <a:ext cx="101917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161925</xdr:rowOff>
    </xdr:from>
    <xdr:to>
      <xdr:col>0</xdr:col>
      <xdr:colOff>1152525</xdr:colOff>
      <xdr:row>3</xdr:row>
      <xdr:rowOff>114300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61925"/>
          <a:ext cx="101917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161925</xdr:rowOff>
    </xdr:from>
    <xdr:to>
      <xdr:col>0</xdr:col>
      <xdr:colOff>1152525</xdr:colOff>
      <xdr:row>3</xdr:row>
      <xdr:rowOff>114300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61925"/>
          <a:ext cx="101917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161925</xdr:rowOff>
    </xdr:from>
    <xdr:to>
      <xdr:col>0</xdr:col>
      <xdr:colOff>1152525</xdr:colOff>
      <xdr:row>3</xdr:row>
      <xdr:rowOff>114300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61925"/>
          <a:ext cx="101917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0</xdr:row>
      <xdr:rowOff>161925</xdr:rowOff>
    </xdr:from>
    <xdr:to>
      <xdr:col>0</xdr:col>
      <xdr:colOff>1152525</xdr:colOff>
      <xdr:row>3</xdr:row>
      <xdr:rowOff>114300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61925"/>
          <a:ext cx="101917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161925</xdr:rowOff>
    </xdr:from>
    <xdr:to>
      <xdr:col>0</xdr:col>
      <xdr:colOff>1152525</xdr:colOff>
      <xdr:row>3</xdr:row>
      <xdr:rowOff>114300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61925"/>
          <a:ext cx="101917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161925</xdr:rowOff>
    </xdr:from>
    <xdr:to>
      <xdr:col>0</xdr:col>
      <xdr:colOff>1152525</xdr:colOff>
      <xdr:row>3</xdr:row>
      <xdr:rowOff>9525</xdr:rowOff>
    </xdr:to>
    <xdr:pic>
      <xdr:nvPicPr>
        <xdr:cNvPr id="3" name="Picture 2" descr="C:\Users\HUYNH NHU\Desktop\1 LOGO BSGKG KO VIEN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1925"/>
          <a:ext cx="1047750" cy="5619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104775</xdr:colOff>
      <xdr:row>36</xdr:row>
      <xdr:rowOff>161925</xdr:rowOff>
    </xdr:from>
    <xdr:ext cx="1047750" cy="553571"/>
    <xdr:pic>
      <xdr:nvPicPr>
        <xdr:cNvPr id="4" name="Picture 3" descr="C:\Users\HUYNH NHU\Desktop\1 LOGO BSGKG KO VIEN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1925"/>
          <a:ext cx="1047750" cy="55357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104775</xdr:colOff>
      <xdr:row>78</xdr:row>
      <xdr:rowOff>161925</xdr:rowOff>
    </xdr:from>
    <xdr:ext cx="1047750" cy="553571"/>
    <xdr:pic>
      <xdr:nvPicPr>
        <xdr:cNvPr id="7" name="Picture 6" descr="C:\Users\HUYNH NHU\Desktop\1 LOGO BSGKG KO VIEN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3227984"/>
          <a:ext cx="1047750" cy="55357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104775</xdr:colOff>
      <xdr:row>117</xdr:row>
      <xdr:rowOff>161925</xdr:rowOff>
    </xdr:from>
    <xdr:ext cx="1047750" cy="553571"/>
    <xdr:pic>
      <xdr:nvPicPr>
        <xdr:cNvPr id="8" name="Picture 7" descr="C:\Users\HUYNH NHU\Desktop\1 LOGO BSGKG KO VIEN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3227984"/>
          <a:ext cx="1047750" cy="55357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104775</xdr:colOff>
      <xdr:row>165</xdr:row>
      <xdr:rowOff>161925</xdr:rowOff>
    </xdr:from>
    <xdr:ext cx="1047750" cy="553571"/>
    <xdr:pic>
      <xdr:nvPicPr>
        <xdr:cNvPr id="9" name="Picture 8" descr="C:\Users\HUYNH NHU\Desktop\1 LOGO BSGKG KO VIEN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648954"/>
          <a:ext cx="1047750" cy="55357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104775</xdr:colOff>
      <xdr:row>213</xdr:row>
      <xdr:rowOff>161925</xdr:rowOff>
    </xdr:from>
    <xdr:ext cx="1047750" cy="553571"/>
    <xdr:pic>
      <xdr:nvPicPr>
        <xdr:cNvPr id="10" name="Picture 9" descr="C:\Users\HUYNH NHU\Desktop\1 LOGO BSGKG KO VIEN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6036307"/>
          <a:ext cx="1047750" cy="55357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0</xdr:row>
      <xdr:rowOff>114300</xdr:rowOff>
    </xdr:from>
    <xdr:to>
      <xdr:col>2</xdr:col>
      <xdr:colOff>190500</xdr:colOff>
      <xdr:row>3</xdr:row>
      <xdr:rowOff>85725</xdr:rowOff>
    </xdr:to>
    <xdr:pic>
      <xdr:nvPicPr>
        <xdr:cNvPr id="3" name="Picture 2" descr="C:\Users\HUYNH NHU\Desktop\1 LOGO BSGKG KO VIEN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"/>
          <a:ext cx="1066800" cy="5429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276225</xdr:colOff>
      <xdr:row>69</xdr:row>
      <xdr:rowOff>47625</xdr:rowOff>
    </xdr:from>
    <xdr:ext cx="1066800" cy="542925"/>
    <xdr:pic>
      <xdr:nvPicPr>
        <xdr:cNvPr id="4" name="Picture 3" descr="C:\Users\HUYNH NHU\Desktop\1 LOGO BSGKG KO VIEN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6419850"/>
          <a:ext cx="1066800" cy="5429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28575</xdr:colOff>
      <xdr:row>5</xdr:row>
      <xdr:rowOff>0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6642735" y="9448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28575</xdr:colOff>
      <xdr:row>14</xdr:row>
      <xdr:rowOff>252412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6642735" y="19669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28</xdr:col>
      <xdr:colOff>28575</xdr:colOff>
      <xdr:row>14</xdr:row>
      <xdr:rowOff>252412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1222355" y="196691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28575</xdr:colOff>
      <xdr:row>5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0800-00000E000000}"/>
            </a:ext>
          </a:extLst>
        </xdr:cNvPr>
        <xdr:cNvSpPr txBox="1"/>
      </xdr:nvSpPr>
      <xdr:spPr>
        <a:xfrm>
          <a:off x="6642735" y="9448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28575</xdr:colOff>
      <xdr:row>5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0800-000010000000}"/>
            </a:ext>
          </a:extLst>
        </xdr:cNvPr>
        <xdr:cNvSpPr txBox="1"/>
      </xdr:nvSpPr>
      <xdr:spPr>
        <a:xfrm>
          <a:off x="6642735" y="9448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28575</xdr:colOff>
      <xdr:row>5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="" xmlns:a16="http://schemas.microsoft.com/office/drawing/2014/main" id="{00000000-0008-0000-0800-000011000000}"/>
            </a:ext>
          </a:extLst>
        </xdr:cNvPr>
        <xdr:cNvSpPr txBox="1"/>
      </xdr:nvSpPr>
      <xdr:spPr>
        <a:xfrm>
          <a:off x="6642735" y="9448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7</xdr:col>
      <xdr:colOff>518160</xdr:colOff>
      <xdr:row>2</xdr:row>
      <xdr:rowOff>7620</xdr:rowOff>
    </xdr:from>
    <xdr:to>
      <xdr:col>11</xdr:col>
      <xdr:colOff>27860</xdr:colOff>
      <xdr:row>2</xdr:row>
      <xdr:rowOff>7620</xdr:rowOff>
    </xdr:to>
    <xdr:cxnSp macro="">
      <xdr:nvCxnSpPr>
        <xdr:cNvPr id="9" name="Straight Connector 8"/>
        <xdr:cNvCxnSpPr/>
      </xdr:nvCxnSpPr>
      <xdr:spPr>
        <a:xfrm>
          <a:off x="5669280" y="426720"/>
          <a:ext cx="188714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3.xml"/><Relationship Id="rId4" Type="http://schemas.openxmlformats.org/officeDocument/2006/relationships/image" Target="../media/image4.png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222"/>
  <sheetViews>
    <sheetView workbookViewId="0">
      <selection activeCell="H33" sqref="H33"/>
    </sheetView>
  </sheetViews>
  <sheetFormatPr defaultColWidth="9.140625" defaultRowHeight="16.5" x14ac:dyDescent="0.25"/>
  <cols>
    <col min="1" max="1" width="18.140625" style="3" customWidth="1"/>
    <col min="2" max="2" width="22.28515625" style="3" customWidth="1"/>
    <col min="3" max="3" width="7.140625" style="4" customWidth="1"/>
    <col min="4" max="4" width="12.28515625" style="4" customWidth="1"/>
    <col min="5" max="5" width="17.28515625" style="4" customWidth="1"/>
    <col min="6" max="6" width="12.28515625" style="5" customWidth="1"/>
    <col min="7" max="7" width="10.28515625" style="6" customWidth="1"/>
    <col min="8" max="251" width="9.140625" style="3"/>
    <col min="252" max="252" width="50.28515625" style="3" customWidth="1"/>
    <col min="253" max="253" width="7.140625" style="3" customWidth="1"/>
    <col min="254" max="254" width="13.7109375" style="3" customWidth="1"/>
    <col min="255" max="255" width="15.7109375" style="3" customWidth="1"/>
    <col min="256" max="256" width="16.85546875" style="3" customWidth="1"/>
    <col min="257" max="257" width="13.7109375" style="3" customWidth="1"/>
    <col min="258" max="507" width="9.140625" style="3"/>
    <col min="508" max="508" width="50.28515625" style="3" customWidth="1"/>
    <col min="509" max="509" width="7.140625" style="3" customWidth="1"/>
    <col min="510" max="510" width="13.7109375" style="3" customWidth="1"/>
    <col min="511" max="511" width="15.7109375" style="3" customWidth="1"/>
    <col min="512" max="512" width="16.85546875" style="3" customWidth="1"/>
    <col min="513" max="513" width="13.7109375" style="3" customWidth="1"/>
    <col min="514" max="763" width="9.140625" style="3"/>
    <col min="764" max="764" width="50.28515625" style="3" customWidth="1"/>
    <col min="765" max="765" width="7.140625" style="3" customWidth="1"/>
    <col min="766" max="766" width="13.7109375" style="3" customWidth="1"/>
    <col min="767" max="767" width="15.7109375" style="3" customWidth="1"/>
    <col min="768" max="768" width="16.85546875" style="3" customWidth="1"/>
    <col min="769" max="769" width="13.7109375" style="3" customWidth="1"/>
    <col min="770" max="1019" width="9.140625" style="3"/>
    <col min="1020" max="1020" width="50.28515625" style="3" customWidth="1"/>
    <col min="1021" max="1021" width="7.140625" style="3" customWidth="1"/>
    <col min="1022" max="1022" width="13.7109375" style="3" customWidth="1"/>
    <col min="1023" max="1023" width="15.7109375" style="3" customWidth="1"/>
    <col min="1024" max="1024" width="16.85546875" style="3" customWidth="1"/>
    <col min="1025" max="1025" width="13.7109375" style="3" customWidth="1"/>
    <col min="1026" max="1275" width="9.140625" style="3"/>
    <col min="1276" max="1276" width="50.28515625" style="3" customWidth="1"/>
    <col min="1277" max="1277" width="7.140625" style="3" customWidth="1"/>
    <col min="1278" max="1278" width="13.7109375" style="3" customWidth="1"/>
    <col min="1279" max="1279" width="15.7109375" style="3" customWidth="1"/>
    <col min="1280" max="1280" width="16.85546875" style="3" customWidth="1"/>
    <col min="1281" max="1281" width="13.7109375" style="3" customWidth="1"/>
    <col min="1282" max="1531" width="9.140625" style="3"/>
    <col min="1532" max="1532" width="50.28515625" style="3" customWidth="1"/>
    <col min="1533" max="1533" width="7.140625" style="3" customWidth="1"/>
    <col min="1534" max="1534" width="13.7109375" style="3" customWidth="1"/>
    <col min="1535" max="1535" width="15.7109375" style="3" customWidth="1"/>
    <col min="1536" max="1536" width="16.85546875" style="3" customWidth="1"/>
    <col min="1537" max="1537" width="13.7109375" style="3" customWidth="1"/>
    <col min="1538" max="1787" width="9.140625" style="3"/>
    <col min="1788" max="1788" width="50.28515625" style="3" customWidth="1"/>
    <col min="1789" max="1789" width="7.140625" style="3" customWidth="1"/>
    <col min="1790" max="1790" width="13.7109375" style="3" customWidth="1"/>
    <col min="1791" max="1791" width="15.7109375" style="3" customWidth="1"/>
    <col min="1792" max="1792" width="16.85546875" style="3" customWidth="1"/>
    <col min="1793" max="1793" width="13.7109375" style="3" customWidth="1"/>
    <col min="1794" max="2043" width="9.140625" style="3"/>
    <col min="2044" max="2044" width="50.28515625" style="3" customWidth="1"/>
    <col min="2045" max="2045" width="7.140625" style="3" customWidth="1"/>
    <col min="2046" max="2046" width="13.7109375" style="3" customWidth="1"/>
    <col min="2047" max="2047" width="15.7109375" style="3" customWidth="1"/>
    <col min="2048" max="2048" width="16.85546875" style="3" customWidth="1"/>
    <col min="2049" max="2049" width="13.7109375" style="3" customWidth="1"/>
    <col min="2050" max="2299" width="9.140625" style="3"/>
    <col min="2300" max="2300" width="50.28515625" style="3" customWidth="1"/>
    <col min="2301" max="2301" width="7.140625" style="3" customWidth="1"/>
    <col min="2302" max="2302" width="13.7109375" style="3" customWidth="1"/>
    <col min="2303" max="2303" width="15.7109375" style="3" customWidth="1"/>
    <col min="2304" max="2304" width="16.85546875" style="3" customWidth="1"/>
    <col min="2305" max="2305" width="13.7109375" style="3" customWidth="1"/>
    <col min="2306" max="2555" width="9.140625" style="3"/>
    <col min="2556" max="2556" width="50.28515625" style="3" customWidth="1"/>
    <col min="2557" max="2557" width="7.140625" style="3" customWidth="1"/>
    <col min="2558" max="2558" width="13.7109375" style="3" customWidth="1"/>
    <col min="2559" max="2559" width="15.7109375" style="3" customWidth="1"/>
    <col min="2560" max="2560" width="16.85546875" style="3" customWidth="1"/>
    <col min="2561" max="2561" width="13.7109375" style="3" customWidth="1"/>
    <col min="2562" max="2811" width="9.140625" style="3"/>
    <col min="2812" max="2812" width="50.28515625" style="3" customWidth="1"/>
    <col min="2813" max="2813" width="7.140625" style="3" customWidth="1"/>
    <col min="2814" max="2814" width="13.7109375" style="3" customWidth="1"/>
    <col min="2815" max="2815" width="15.7109375" style="3" customWidth="1"/>
    <col min="2816" max="2816" width="16.85546875" style="3" customWidth="1"/>
    <col min="2817" max="2817" width="13.7109375" style="3" customWidth="1"/>
    <col min="2818" max="3067" width="9.140625" style="3"/>
    <col min="3068" max="3068" width="50.28515625" style="3" customWidth="1"/>
    <col min="3069" max="3069" width="7.140625" style="3" customWidth="1"/>
    <col min="3070" max="3070" width="13.7109375" style="3" customWidth="1"/>
    <col min="3071" max="3071" width="15.7109375" style="3" customWidth="1"/>
    <col min="3072" max="3072" width="16.85546875" style="3" customWidth="1"/>
    <col min="3073" max="3073" width="13.7109375" style="3" customWidth="1"/>
    <col min="3074" max="3323" width="9.140625" style="3"/>
    <col min="3324" max="3324" width="50.28515625" style="3" customWidth="1"/>
    <col min="3325" max="3325" width="7.140625" style="3" customWidth="1"/>
    <col min="3326" max="3326" width="13.7109375" style="3" customWidth="1"/>
    <col min="3327" max="3327" width="15.7109375" style="3" customWidth="1"/>
    <col min="3328" max="3328" width="16.85546875" style="3" customWidth="1"/>
    <col min="3329" max="3329" width="13.7109375" style="3" customWidth="1"/>
    <col min="3330" max="3579" width="9.140625" style="3"/>
    <col min="3580" max="3580" width="50.28515625" style="3" customWidth="1"/>
    <col min="3581" max="3581" width="7.140625" style="3" customWidth="1"/>
    <col min="3582" max="3582" width="13.7109375" style="3" customWidth="1"/>
    <col min="3583" max="3583" width="15.7109375" style="3" customWidth="1"/>
    <col min="3584" max="3584" width="16.85546875" style="3" customWidth="1"/>
    <col min="3585" max="3585" width="13.7109375" style="3" customWidth="1"/>
    <col min="3586" max="3835" width="9.140625" style="3"/>
    <col min="3836" max="3836" width="50.28515625" style="3" customWidth="1"/>
    <col min="3837" max="3837" width="7.140625" style="3" customWidth="1"/>
    <col min="3838" max="3838" width="13.7109375" style="3" customWidth="1"/>
    <col min="3839" max="3839" width="15.7109375" style="3" customWidth="1"/>
    <col min="3840" max="3840" width="16.85546875" style="3" customWidth="1"/>
    <col min="3841" max="3841" width="13.7109375" style="3" customWidth="1"/>
    <col min="3842" max="4091" width="9.140625" style="3"/>
    <col min="4092" max="4092" width="50.28515625" style="3" customWidth="1"/>
    <col min="4093" max="4093" width="7.140625" style="3" customWidth="1"/>
    <col min="4094" max="4094" width="13.7109375" style="3" customWidth="1"/>
    <col min="4095" max="4095" width="15.7109375" style="3" customWidth="1"/>
    <col min="4096" max="4096" width="16.85546875" style="3" customWidth="1"/>
    <col min="4097" max="4097" width="13.7109375" style="3" customWidth="1"/>
    <col min="4098" max="4347" width="9.140625" style="3"/>
    <col min="4348" max="4348" width="50.28515625" style="3" customWidth="1"/>
    <col min="4349" max="4349" width="7.140625" style="3" customWidth="1"/>
    <col min="4350" max="4350" width="13.7109375" style="3" customWidth="1"/>
    <col min="4351" max="4351" width="15.7109375" style="3" customWidth="1"/>
    <col min="4352" max="4352" width="16.85546875" style="3" customWidth="1"/>
    <col min="4353" max="4353" width="13.7109375" style="3" customWidth="1"/>
    <col min="4354" max="4603" width="9.140625" style="3"/>
    <col min="4604" max="4604" width="50.28515625" style="3" customWidth="1"/>
    <col min="4605" max="4605" width="7.140625" style="3" customWidth="1"/>
    <col min="4606" max="4606" width="13.7109375" style="3" customWidth="1"/>
    <col min="4607" max="4607" width="15.7109375" style="3" customWidth="1"/>
    <col min="4608" max="4608" width="16.85546875" style="3" customWidth="1"/>
    <col min="4609" max="4609" width="13.7109375" style="3" customWidth="1"/>
    <col min="4610" max="4859" width="9.140625" style="3"/>
    <col min="4860" max="4860" width="50.28515625" style="3" customWidth="1"/>
    <col min="4861" max="4861" width="7.140625" style="3" customWidth="1"/>
    <col min="4862" max="4862" width="13.7109375" style="3" customWidth="1"/>
    <col min="4863" max="4863" width="15.7109375" style="3" customWidth="1"/>
    <col min="4864" max="4864" width="16.85546875" style="3" customWidth="1"/>
    <col min="4865" max="4865" width="13.7109375" style="3" customWidth="1"/>
    <col min="4866" max="5115" width="9.140625" style="3"/>
    <col min="5116" max="5116" width="50.28515625" style="3" customWidth="1"/>
    <col min="5117" max="5117" width="7.140625" style="3" customWidth="1"/>
    <col min="5118" max="5118" width="13.7109375" style="3" customWidth="1"/>
    <col min="5119" max="5119" width="15.7109375" style="3" customWidth="1"/>
    <col min="5120" max="5120" width="16.85546875" style="3" customWidth="1"/>
    <col min="5121" max="5121" width="13.7109375" style="3" customWidth="1"/>
    <col min="5122" max="5371" width="9.140625" style="3"/>
    <col min="5372" max="5372" width="50.28515625" style="3" customWidth="1"/>
    <col min="5373" max="5373" width="7.140625" style="3" customWidth="1"/>
    <col min="5374" max="5374" width="13.7109375" style="3" customWidth="1"/>
    <col min="5375" max="5375" width="15.7109375" style="3" customWidth="1"/>
    <col min="5376" max="5376" width="16.85546875" style="3" customWidth="1"/>
    <col min="5377" max="5377" width="13.7109375" style="3" customWidth="1"/>
    <col min="5378" max="5627" width="9.140625" style="3"/>
    <col min="5628" max="5628" width="50.28515625" style="3" customWidth="1"/>
    <col min="5629" max="5629" width="7.140625" style="3" customWidth="1"/>
    <col min="5630" max="5630" width="13.7109375" style="3" customWidth="1"/>
    <col min="5631" max="5631" width="15.7109375" style="3" customWidth="1"/>
    <col min="5632" max="5632" width="16.85546875" style="3" customWidth="1"/>
    <col min="5633" max="5633" width="13.7109375" style="3" customWidth="1"/>
    <col min="5634" max="5883" width="9.140625" style="3"/>
    <col min="5884" max="5884" width="50.28515625" style="3" customWidth="1"/>
    <col min="5885" max="5885" width="7.140625" style="3" customWidth="1"/>
    <col min="5886" max="5886" width="13.7109375" style="3" customWidth="1"/>
    <col min="5887" max="5887" width="15.7109375" style="3" customWidth="1"/>
    <col min="5888" max="5888" width="16.85546875" style="3" customWidth="1"/>
    <col min="5889" max="5889" width="13.7109375" style="3" customWidth="1"/>
    <col min="5890" max="6139" width="9.140625" style="3"/>
    <col min="6140" max="6140" width="50.28515625" style="3" customWidth="1"/>
    <col min="6141" max="6141" width="7.140625" style="3" customWidth="1"/>
    <col min="6142" max="6142" width="13.7109375" style="3" customWidth="1"/>
    <col min="6143" max="6143" width="15.7109375" style="3" customWidth="1"/>
    <col min="6144" max="6144" width="16.85546875" style="3" customWidth="1"/>
    <col min="6145" max="6145" width="13.7109375" style="3" customWidth="1"/>
    <col min="6146" max="6395" width="9.140625" style="3"/>
    <col min="6396" max="6396" width="50.28515625" style="3" customWidth="1"/>
    <col min="6397" max="6397" width="7.140625" style="3" customWidth="1"/>
    <col min="6398" max="6398" width="13.7109375" style="3" customWidth="1"/>
    <col min="6399" max="6399" width="15.7109375" style="3" customWidth="1"/>
    <col min="6400" max="6400" width="16.85546875" style="3" customWidth="1"/>
    <col min="6401" max="6401" width="13.7109375" style="3" customWidth="1"/>
    <col min="6402" max="6651" width="9.140625" style="3"/>
    <col min="6652" max="6652" width="50.28515625" style="3" customWidth="1"/>
    <col min="6653" max="6653" width="7.140625" style="3" customWidth="1"/>
    <col min="6654" max="6654" width="13.7109375" style="3" customWidth="1"/>
    <col min="6655" max="6655" width="15.7109375" style="3" customWidth="1"/>
    <col min="6656" max="6656" width="16.85546875" style="3" customWidth="1"/>
    <col min="6657" max="6657" width="13.7109375" style="3" customWidth="1"/>
    <col min="6658" max="6907" width="9.140625" style="3"/>
    <col min="6908" max="6908" width="50.28515625" style="3" customWidth="1"/>
    <col min="6909" max="6909" width="7.140625" style="3" customWidth="1"/>
    <col min="6910" max="6910" width="13.7109375" style="3" customWidth="1"/>
    <col min="6911" max="6911" width="15.7109375" style="3" customWidth="1"/>
    <col min="6912" max="6912" width="16.85546875" style="3" customWidth="1"/>
    <col min="6913" max="6913" width="13.7109375" style="3" customWidth="1"/>
    <col min="6914" max="7163" width="9.140625" style="3"/>
    <col min="7164" max="7164" width="50.28515625" style="3" customWidth="1"/>
    <col min="7165" max="7165" width="7.140625" style="3" customWidth="1"/>
    <col min="7166" max="7166" width="13.7109375" style="3" customWidth="1"/>
    <col min="7167" max="7167" width="15.7109375" style="3" customWidth="1"/>
    <col min="7168" max="7168" width="16.85546875" style="3" customWidth="1"/>
    <col min="7169" max="7169" width="13.7109375" style="3" customWidth="1"/>
    <col min="7170" max="7419" width="9.140625" style="3"/>
    <col min="7420" max="7420" width="50.28515625" style="3" customWidth="1"/>
    <col min="7421" max="7421" width="7.140625" style="3" customWidth="1"/>
    <col min="7422" max="7422" width="13.7109375" style="3" customWidth="1"/>
    <col min="7423" max="7423" width="15.7109375" style="3" customWidth="1"/>
    <col min="7424" max="7424" width="16.85546875" style="3" customWidth="1"/>
    <col min="7425" max="7425" width="13.7109375" style="3" customWidth="1"/>
    <col min="7426" max="7675" width="9.140625" style="3"/>
    <col min="7676" max="7676" width="50.28515625" style="3" customWidth="1"/>
    <col min="7677" max="7677" width="7.140625" style="3" customWidth="1"/>
    <col min="7678" max="7678" width="13.7109375" style="3" customWidth="1"/>
    <col min="7679" max="7679" width="15.7109375" style="3" customWidth="1"/>
    <col min="7680" max="7680" width="16.85546875" style="3" customWidth="1"/>
    <col min="7681" max="7681" width="13.7109375" style="3" customWidth="1"/>
    <col min="7682" max="7931" width="9.140625" style="3"/>
    <col min="7932" max="7932" width="50.28515625" style="3" customWidth="1"/>
    <col min="7933" max="7933" width="7.140625" style="3" customWidth="1"/>
    <col min="7934" max="7934" width="13.7109375" style="3" customWidth="1"/>
    <col min="7935" max="7935" width="15.7109375" style="3" customWidth="1"/>
    <col min="7936" max="7936" width="16.85546875" style="3" customWidth="1"/>
    <col min="7937" max="7937" width="13.7109375" style="3" customWidth="1"/>
    <col min="7938" max="8187" width="9.140625" style="3"/>
    <col min="8188" max="8188" width="50.28515625" style="3" customWidth="1"/>
    <col min="8189" max="8189" width="7.140625" style="3" customWidth="1"/>
    <col min="8190" max="8190" width="13.7109375" style="3" customWidth="1"/>
    <col min="8191" max="8191" width="15.7109375" style="3" customWidth="1"/>
    <col min="8192" max="8192" width="16.85546875" style="3" customWidth="1"/>
    <col min="8193" max="8193" width="13.7109375" style="3" customWidth="1"/>
    <col min="8194" max="8443" width="9.140625" style="3"/>
    <col min="8444" max="8444" width="50.28515625" style="3" customWidth="1"/>
    <col min="8445" max="8445" width="7.140625" style="3" customWidth="1"/>
    <col min="8446" max="8446" width="13.7109375" style="3" customWidth="1"/>
    <col min="8447" max="8447" width="15.7109375" style="3" customWidth="1"/>
    <col min="8448" max="8448" width="16.85546875" style="3" customWidth="1"/>
    <col min="8449" max="8449" width="13.7109375" style="3" customWidth="1"/>
    <col min="8450" max="8699" width="9.140625" style="3"/>
    <col min="8700" max="8700" width="50.28515625" style="3" customWidth="1"/>
    <col min="8701" max="8701" width="7.140625" style="3" customWidth="1"/>
    <col min="8702" max="8702" width="13.7109375" style="3" customWidth="1"/>
    <col min="8703" max="8703" width="15.7109375" style="3" customWidth="1"/>
    <col min="8704" max="8704" width="16.85546875" style="3" customWidth="1"/>
    <col min="8705" max="8705" width="13.7109375" style="3" customWidth="1"/>
    <col min="8706" max="8955" width="9.140625" style="3"/>
    <col min="8956" max="8956" width="50.28515625" style="3" customWidth="1"/>
    <col min="8957" max="8957" width="7.140625" style="3" customWidth="1"/>
    <col min="8958" max="8958" width="13.7109375" style="3" customWidth="1"/>
    <col min="8959" max="8959" width="15.7109375" style="3" customWidth="1"/>
    <col min="8960" max="8960" width="16.85546875" style="3" customWidth="1"/>
    <col min="8961" max="8961" width="13.7109375" style="3" customWidth="1"/>
    <col min="8962" max="9211" width="9.140625" style="3"/>
    <col min="9212" max="9212" width="50.28515625" style="3" customWidth="1"/>
    <col min="9213" max="9213" width="7.140625" style="3" customWidth="1"/>
    <col min="9214" max="9214" width="13.7109375" style="3" customWidth="1"/>
    <col min="9215" max="9215" width="15.7109375" style="3" customWidth="1"/>
    <col min="9216" max="9216" width="16.85546875" style="3" customWidth="1"/>
    <col min="9217" max="9217" width="13.7109375" style="3" customWidth="1"/>
    <col min="9218" max="9467" width="9.140625" style="3"/>
    <col min="9468" max="9468" width="50.28515625" style="3" customWidth="1"/>
    <col min="9469" max="9469" width="7.140625" style="3" customWidth="1"/>
    <col min="9470" max="9470" width="13.7109375" style="3" customWidth="1"/>
    <col min="9471" max="9471" width="15.7109375" style="3" customWidth="1"/>
    <col min="9472" max="9472" width="16.85546875" style="3" customWidth="1"/>
    <col min="9473" max="9473" width="13.7109375" style="3" customWidth="1"/>
    <col min="9474" max="9723" width="9.140625" style="3"/>
    <col min="9724" max="9724" width="50.28515625" style="3" customWidth="1"/>
    <col min="9725" max="9725" width="7.140625" style="3" customWidth="1"/>
    <col min="9726" max="9726" width="13.7109375" style="3" customWidth="1"/>
    <col min="9727" max="9727" width="15.7109375" style="3" customWidth="1"/>
    <col min="9728" max="9728" width="16.85546875" style="3" customWidth="1"/>
    <col min="9729" max="9729" width="13.7109375" style="3" customWidth="1"/>
    <col min="9730" max="9979" width="9.140625" style="3"/>
    <col min="9980" max="9980" width="50.28515625" style="3" customWidth="1"/>
    <col min="9981" max="9981" width="7.140625" style="3" customWidth="1"/>
    <col min="9982" max="9982" width="13.7109375" style="3" customWidth="1"/>
    <col min="9983" max="9983" width="15.7109375" style="3" customWidth="1"/>
    <col min="9984" max="9984" width="16.85546875" style="3" customWidth="1"/>
    <col min="9985" max="9985" width="13.7109375" style="3" customWidth="1"/>
    <col min="9986" max="10235" width="9.140625" style="3"/>
    <col min="10236" max="10236" width="50.28515625" style="3" customWidth="1"/>
    <col min="10237" max="10237" width="7.140625" style="3" customWidth="1"/>
    <col min="10238" max="10238" width="13.7109375" style="3" customWidth="1"/>
    <col min="10239" max="10239" width="15.7109375" style="3" customWidth="1"/>
    <col min="10240" max="10240" width="16.85546875" style="3" customWidth="1"/>
    <col min="10241" max="10241" width="13.7109375" style="3" customWidth="1"/>
    <col min="10242" max="10491" width="9.140625" style="3"/>
    <col min="10492" max="10492" width="50.28515625" style="3" customWidth="1"/>
    <col min="10493" max="10493" width="7.140625" style="3" customWidth="1"/>
    <col min="10494" max="10494" width="13.7109375" style="3" customWidth="1"/>
    <col min="10495" max="10495" width="15.7109375" style="3" customWidth="1"/>
    <col min="10496" max="10496" width="16.85546875" style="3" customWidth="1"/>
    <col min="10497" max="10497" width="13.7109375" style="3" customWidth="1"/>
    <col min="10498" max="10747" width="9.140625" style="3"/>
    <col min="10748" max="10748" width="50.28515625" style="3" customWidth="1"/>
    <col min="10749" max="10749" width="7.140625" style="3" customWidth="1"/>
    <col min="10750" max="10750" width="13.7109375" style="3" customWidth="1"/>
    <col min="10751" max="10751" width="15.7109375" style="3" customWidth="1"/>
    <col min="10752" max="10752" width="16.85546875" style="3" customWidth="1"/>
    <col min="10753" max="10753" width="13.7109375" style="3" customWidth="1"/>
    <col min="10754" max="11003" width="9.140625" style="3"/>
    <col min="11004" max="11004" width="50.28515625" style="3" customWidth="1"/>
    <col min="11005" max="11005" width="7.140625" style="3" customWidth="1"/>
    <col min="11006" max="11006" width="13.7109375" style="3" customWidth="1"/>
    <col min="11007" max="11007" width="15.7109375" style="3" customWidth="1"/>
    <col min="11008" max="11008" width="16.85546875" style="3" customWidth="1"/>
    <col min="11009" max="11009" width="13.7109375" style="3" customWidth="1"/>
    <col min="11010" max="11259" width="9.140625" style="3"/>
    <col min="11260" max="11260" width="50.28515625" style="3" customWidth="1"/>
    <col min="11261" max="11261" width="7.140625" style="3" customWidth="1"/>
    <col min="11262" max="11262" width="13.7109375" style="3" customWidth="1"/>
    <col min="11263" max="11263" width="15.7109375" style="3" customWidth="1"/>
    <col min="11264" max="11264" width="16.85546875" style="3" customWidth="1"/>
    <col min="11265" max="11265" width="13.7109375" style="3" customWidth="1"/>
    <col min="11266" max="11515" width="9.140625" style="3"/>
    <col min="11516" max="11516" width="50.28515625" style="3" customWidth="1"/>
    <col min="11517" max="11517" width="7.140625" style="3" customWidth="1"/>
    <col min="11518" max="11518" width="13.7109375" style="3" customWidth="1"/>
    <col min="11519" max="11519" width="15.7109375" style="3" customWidth="1"/>
    <col min="11520" max="11520" width="16.85546875" style="3" customWidth="1"/>
    <col min="11521" max="11521" width="13.7109375" style="3" customWidth="1"/>
    <col min="11522" max="11771" width="9.140625" style="3"/>
    <col min="11772" max="11772" width="50.28515625" style="3" customWidth="1"/>
    <col min="11773" max="11773" width="7.140625" style="3" customWidth="1"/>
    <col min="11774" max="11774" width="13.7109375" style="3" customWidth="1"/>
    <col min="11775" max="11775" width="15.7109375" style="3" customWidth="1"/>
    <col min="11776" max="11776" width="16.85546875" style="3" customWidth="1"/>
    <col min="11777" max="11777" width="13.7109375" style="3" customWidth="1"/>
    <col min="11778" max="12027" width="9.140625" style="3"/>
    <col min="12028" max="12028" width="50.28515625" style="3" customWidth="1"/>
    <col min="12029" max="12029" width="7.140625" style="3" customWidth="1"/>
    <col min="12030" max="12030" width="13.7109375" style="3" customWidth="1"/>
    <col min="12031" max="12031" width="15.7109375" style="3" customWidth="1"/>
    <col min="12032" max="12032" width="16.85546875" style="3" customWidth="1"/>
    <col min="12033" max="12033" width="13.7109375" style="3" customWidth="1"/>
    <col min="12034" max="12283" width="9.140625" style="3"/>
    <col min="12284" max="12284" width="50.28515625" style="3" customWidth="1"/>
    <col min="12285" max="12285" width="7.140625" style="3" customWidth="1"/>
    <col min="12286" max="12286" width="13.7109375" style="3" customWidth="1"/>
    <col min="12287" max="12287" width="15.7109375" style="3" customWidth="1"/>
    <col min="12288" max="12288" width="16.85546875" style="3" customWidth="1"/>
    <col min="12289" max="12289" width="13.7109375" style="3" customWidth="1"/>
    <col min="12290" max="12539" width="9.140625" style="3"/>
    <col min="12540" max="12540" width="50.28515625" style="3" customWidth="1"/>
    <col min="12541" max="12541" width="7.140625" style="3" customWidth="1"/>
    <col min="12542" max="12542" width="13.7109375" style="3" customWidth="1"/>
    <col min="12543" max="12543" width="15.7109375" style="3" customWidth="1"/>
    <col min="12544" max="12544" width="16.85546875" style="3" customWidth="1"/>
    <col min="12545" max="12545" width="13.7109375" style="3" customWidth="1"/>
    <col min="12546" max="12795" width="9.140625" style="3"/>
    <col min="12796" max="12796" width="50.28515625" style="3" customWidth="1"/>
    <col min="12797" max="12797" width="7.140625" style="3" customWidth="1"/>
    <col min="12798" max="12798" width="13.7109375" style="3" customWidth="1"/>
    <col min="12799" max="12799" width="15.7109375" style="3" customWidth="1"/>
    <col min="12800" max="12800" width="16.85546875" style="3" customWidth="1"/>
    <col min="12801" max="12801" width="13.7109375" style="3" customWidth="1"/>
    <col min="12802" max="13051" width="9.140625" style="3"/>
    <col min="13052" max="13052" width="50.28515625" style="3" customWidth="1"/>
    <col min="13053" max="13053" width="7.140625" style="3" customWidth="1"/>
    <col min="13054" max="13054" width="13.7109375" style="3" customWidth="1"/>
    <col min="13055" max="13055" width="15.7109375" style="3" customWidth="1"/>
    <col min="13056" max="13056" width="16.85546875" style="3" customWidth="1"/>
    <col min="13057" max="13057" width="13.7109375" style="3" customWidth="1"/>
    <col min="13058" max="13307" width="9.140625" style="3"/>
    <col min="13308" max="13308" width="50.28515625" style="3" customWidth="1"/>
    <col min="13309" max="13309" width="7.140625" style="3" customWidth="1"/>
    <col min="13310" max="13310" width="13.7109375" style="3" customWidth="1"/>
    <col min="13311" max="13311" width="15.7109375" style="3" customWidth="1"/>
    <col min="13312" max="13312" width="16.85546875" style="3" customWidth="1"/>
    <col min="13313" max="13313" width="13.7109375" style="3" customWidth="1"/>
    <col min="13314" max="13563" width="9.140625" style="3"/>
    <col min="13564" max="13564" width="50.28515625" style="3" customWidth="1"/>
    <col min="13565" max="13565" width="7.140625" style="3" customWidth="1"/>
    <col min="13566" max="13566" width="13.7109375" style="3" customWidth="1"/>
    <col min="13567" max="13567" width="15.7109375" style="3" customWidth="1"/>
    <col min="13568" max="13568" width="16.85546875" style="3" customWidth="1"/>
    <col min="13569" max="13569" width="13.7109375" style="3" customWidth="1"/>
    <col min="13570" max="13819" width="9.140625" style="3"/>
    <col min="13820" max="13820" width="50.28515625" style="3" customWidth="1"/>
    <col min="13821" max="13821" width="7.140625" style="3" customWidth="1"/>
    <col min="13822" max="13822" width="13.7109375" style="3" customWidth="1"/>
    <col min="13823" max="13823" width="15.7109375" style="3" customWidth="1"/>
    <col min="13824" max="13824" width="16.85546875" style="3" customWidth="1"/>
    <col min="13825" max="13825" width="13.7109375" style="3" customWidth="1"/>
    <col min="13826" max="14075" width="9.140625" style="3"/>
    <col min="14076" max="14076" width="50.28515625" style="3" customWidth="1"/>
    <col min="14077" max="14077" width="7.140625" style="3" customWidth="1"/>
    <col min="14078" max="14078" width="13.7109375" style="3" customWidth="1"/>
    <col min="14079" max="14079" width="15.7109375" style="3" customWidth="1"/>
    <col min="14080" max="14080" width="16.85546875" style="3" customWidth="1"/>
    <col min="14081" max="14081" width="13.7109375" style="3" customWidth="1"/>
    <col min="14082" max="14331" width="9.140625" style="3"/>
    <col min="14332" max="14332" width="50.28515625" style="3" customWidth="1"/>
    <col min="14333" max="14333" width="7.140625" style="3" customWidth="1"/>
    <col min="14334" max="14334" width="13.7109375" style="3" customWidth="1"/>
    <col min="14335" max="14335" width="15.7109375" style="3" customWidth="1"/>
    <col min="14336" max="14336" width="16.85546875" style="3" customWidth="1"/>
    <col min="14337" max="14337" width="13.7109375" style="3" customWidth="1"/>
    <col min="14338" max="14587" width="9.140625" style="3"/>
    <col min="14588" max="14588" width="50.28515625" style="3" customWidth="1"/>
    <col min="14589" max="14589" width="7.140625" style="3" customWidth="1"/>
    <col min="14590" max="14590" width="13.7109375" style="3" customWidth="1"/>
    <col min="14591" max="14591" width="15.7109375" style="3" customWidth="1"/>
    <col min="14592" max="14592" width="16.85546875" style="3" customWidth="1"/>
    <col min="14593" max="14593" width="13.7109375" style="3" customWidth="1"/>
    <col min="14594" max="14843" width="9.140625" style="3"/>
    <col min="14844" max="14844" width="50.28515625" style="3" customWidth="1"/>
    <col min="14845" max="14845" width="7.140625" style="3" customWidth="1"/>
    <col min="14846" max="14846" width="13.7109375" style="3" customWidth="1"/>
    <col min="14847" max="14847" width="15.7109375" style="3" customWidth="1"/>
    <col min="14848" max="14848" width="16.85546875" style="3" customWidth="1"/>
    <col min="14849" max="14849" width="13.7109375" style="3" customWidth="1"/>
    <col min="14850" max="15099" width="9.140625" style="3"/>
    <col min="15100" max="15100" width="50.28515625" style="3" customWidth="1"/>
    <col min="15101" max="15101" width="7.140625" style="3" customWidth="1"/>
    <col min="15102" max="15102" width="13.7109375" style="3" customWidth="1"/>
    <col min="15103" max="15103" width="15.7109375" style="3" customWidth="1"/>
    <col min="15104" max="15104" width="16.85546875" style="3" customWidth="1"/>
    <col min="15105" max="15105" width="13.7109375" style="3" customWidth="1"/>
    <col min="15106" max="15355" width="9.140625" style="3"/>
    <col min="15356" max="15356" width="50.28515625" style="3" customWidth="1"/>
    <col min="15357" max="15357" width="7.140625" style="3" customWidth="1"/>
    <col min="15358" max="15358" width="13.7109375" style="3" customWidth="1"/>
    <col min="15359" max="15359" width="15.7109375" style="3" customWidth="1"/>
    <col min="15360" max="15360" width="16.85546875" style="3" customWidth="1"/>
    <col min="15361" max="15361" width="13.7109375" style="3" customWidth="1"/>
    <col min="15362" max="15611" width="9.140625" style="3"/>
    <col min="15612" max="15612" width="50.28515625" style="3" customWidth="1"/>
    <col min="15613" max="15613" width="7.140625" style="3" customWidth="1"/>
    <col min="15614" max="15614" width="13.7109375" style="3" customWidth="1"/>
    <col min="15615" max="15615" width="15.7109375" style="3" customWidth="1"/>
    <col min="15616" max="15616" width="16.85546875" style="3" customWidth="1"/>
    <col min="15617" max="15617" width="13.7109375" style="3" customWidth="1"/>
    <col min="15618" max="15867" width="9.140625" style="3"/>
    <col min="15868" max="15868" width="50.28515625" style="3" customWidth="1"/>
    <col min="15869" max="15869" width="7.140625" style="3" customWidth="1"/>
    <col min="15870" max="15870" width="13.7109375" style="3" customWidth="1"/>
    <col min="15871" max="15871" width="15.7109375" style="3" customWidth="1"/>
    <col min="15872" max="15872" width="16.85546875" style="3" customWidth="1"/>
    <col min="15873" max="15873" width="13.7109375" style="3" customWidth="1"/>
    <col min="15874" max="16123" width="9.140625" style="3"/>
    <col min="16124" max="16124" width="50.28515625" style="3" customWidth="1"/>
    <col min="16125" max="16125" width="7.140625" style="3" customWidth="1"/>
    <col min="16126" max="16126" width="13.7109375" style="3" customWidth="1"/>
    <col min="16127" max="16127" width="15.7109375" style="3" customWidth="1"/>
    <col min="16128" max="16128" width="16.85546875" style="3" customWidth="1"/>
    <col min="16129" max="16129" width="13.7109375" style="3" customWidth="1"/>
    <col min="16130" max="16384" width="9.140625" style="3"/>
  </cols>
  <sheetData>
    <row r="1" spans="1:7" s="2" customFormat="1" ht="15" x14ac:dyDescent="0.2">
      <c r="A1" s="876"/>
      <c r="B1" s="877" t="s">
        <v>205</v>
      </c>
      <c r="C1" s="877"/>
      <c r="D1" s="877"/>
      <c r="E1" s="1" t="s">
        <v>1</v>
      </c>
      <c r="F1" s="878" t="s">
        <v>2</v>
      </c>
      <c r="G1" s="879"/>
    </row>
    <row r="2" spans="1:7" s="2" customFormat="1" ht="15" x14ac:dyDescent="0.2">
      <c r="A2" s="876"/>
      <c r="B2" s="877"/>
      <c r="C2" s="877"/>
      <c r="D2" s="877"/>
      <c r="E2" s="1" t="s">
        <v>3</v>
      </c>
      <c r="F2" s="878">
        <v>2</v>
      </c>
      <c r="G2" s="879"/>
    </row>
    <row r="3" spans="1:7" s="2" customFormat="1" ht="15" x14ac:dyDescent="0.2">
      <c r="A3" s="876"/>
      <c r="B3" s="877"/>
      <c r="C3" s="877"/>
      <c r="D3" s="877"/>
      <c r="E3" s="1" t="s">
        <v>4</v>
      </c>
      <c r="F3" s="880">
        <v>43164</v>
      </c>
      <c r="G3" s="881"/>
    </row>
    <row r="4" spans="1:7" s="2" customFormat="1" ht="15" x14ac:dyDescent="0.2">
      <c r="A4" s="876"/>
      <c r="B4" s="877"/>
      <c r="C4" s="877"/>
      <c r="D4" s="877"/>
      <c r="E4" s="1" t="s">
        <v>5</v>
      </c>
      <c r="F4" s="878">
        <v>1</v>
      </c>
      <c r="G4" s="879"/>
    </row>
    <row r="6" spans="1:7" s="7" customFormat="1" ht="15.75" customHeight="1" x14ac:dyDescent="0.25">
      <c r="A6" s="871" t="s">
        <v>6</v>
      </c>
      <c r="B6" s="872"/>
      <c r="C6" s="875" t="s">
        <v>7</v>
      </c>
      <c r="D6" s="875" t="s">
        <v>8</v>
      </c>
      <c r="E6" s="875" t="s">
        <v>204</v>
      </c>
      <c r="F6" s="875" t="s">
        <v>10</v>
      </c>
      <c r="G6" s="875" t="s">
        <v>11</v>
      </c>
    </row>
    <row r="7" spans="1:7" s="7" customFormat="1" ht="15.75" x14ac:dyDescent="0.25">
      <c r="A7" s="873"/>
      <c r="B7" s="874"/>
      <c r="C7" s="875"/>
      <c r="D7" s="875"/>
      <c r="E7" s="875"/>
      <c r="F7" s="875"/>
      <c r="G7" s="875"/>
    </row>
    <row r="8" spans="1:7" s="2" customFormat="1" ht="12.75" x14ac:dyDescent="0.2">
      <c r="A8" s="882"/>
      <c r="B8" s="883"/>
      <c r="C8" s="8"/>
      <c r="D8" s="8" t="s">
        <v>12</v>
      </c>
      <c r="E8" s="8" t="s">
        <v>13</v>
      </c>
      <c r="F8" s="8" t="s">
        <v>14</v>
      </c>
      <c r="G8" s="9"/>
    </row>
    <row r="9" spans="1:7" x14ac:dyDescent="0.25">
      <c r="A9" s="869" t="s">
        <v>15</v>
      </c>
      <c r="B9" s="870"/>
      <c r="C9" s="10"/>
      <c r="D9" s="10"/>
      <c r="E9" s="10"/>
      <c r="F9" s="11"/>
      <c r="G9" s="12"/>
    </row>
    <row r="10" spans="1:7" x14ac:dyDescent="0.25">
      <c r="A10" s="869" t="s">
        <v>16</v>
      </c>
      <c r="B10" s="870"/>
      <c r="C10" s="10"/>
      <c r="D10" s="10"/>
      <c r="E10" s="10"/>
      <c r="F10" s="11"/>
      <c r="G10" s="12"/>
    </row>
    <row r="11" spans="1:7" x14ac:dyDescent="0.25">
      <c r="A11" s="869" t="s">
        <v>17</v>
      </c>
      <c r="B11" s="870"/>
      <c r="C11" s="10"/>
      <c r="D11" s="13"/>
      <c r="E11" s="13"/>
      <c r="F11" s="11"/>
      <c r="G11" s="12"/>
    </row>
    <row r="12" spans="1:7" x14ac:dyDescent="0.25">
      <c r="A12" s="857" t="s">
        <v>18</v>
      </c>
      <c r="B12" s="858"/>
      <c r="C12" s="10" t="s">
        <v>19</v>
      </c>
      <c r="D12" s="14">
        <v>95.5</v>
      </c>
      <c r="E12" s="14">
        <v>96.938490278081161</v>
      </c>
      <c r="F12" s="15">
        <v>1.2124431353761213E-2</v>
      </c>
      <c r="G12" s="12"/>
    </row>
    <row r="13" spans="1:7" x14ac:dyDescent="0.25">
      <c r="A13" s="857" t="s">
        <v>20</v>
      </c>
      <c r="B13" s="858"/>
      <c r="C13" s="10" t="s">
        <v>19</v>
      </c>
      <c r="D13" s="14">
        <v>94.5</v>
      </c>
      <c r="E13" s="14">
        <v>95.111828628146512</v>
      </c>
      <c r="F13" s="15">
        <v>6.8883910386603924E-3</v>
      </c>
      <c r="G13" s="12"/>
    </row>
    <row r="14" spans="1:7" x14ac:dyDescent="0.25">
      <c r="A14" s="869" t="s">
        <v>21</v>
      </c>
      <c r="B14" s="870"/>
      <c r="C14" s="10"/>
      <c r="D14" s="14"/>
      <c r="E14" s="14"/>
      <c r="F14" s="15"/>
      <c r="G14" s="12"/>
    </row>
    <row r="15" spans="1:7" x14ac:dyDescent="0.25">
      <c r="A15" s="857" t="s">
        <v>18</v>
      </c>
      <c r="B15" s="858"/>
      <c r="C15" s="10" t="s">
        <v>19</v>
      </c>
      <c r="D15" s="14">
        <v>98</v>
      </c>
      <c r="E15" s="14">
        <v>99.74660377650028</v>
      </c>
      <c r="F15" s="15">
        <v>1.2960160093127617E-2</v>
      </c>
      <c r="G15" s="12"/>
    </row>
    <row r="16" spans="1:7" x14ac:dyDescent="0.25">
      <c r="A16" s="857" t="s">
        <v>20</v>
      </c>
      <c r="B16" s="858"/>
      <c r="C16" s="10" t="s">
        <v>19</v>
      </c>
      <c r="D16" s="14">
        <v>98</v>
      </c>
      <c r="E16" s="14">
        <v>99.686626247379351</v>
      </c>
      <c r="F16" s="15">
        <v>6.856922656338733E-3</v>
      </c>
      <c r="G16" s="12"/>
    </row>
    <row r="17" spans="1:241" x14ac:dyDescent="0.25">
      <c r="A17" s="869" t="s">
        <v>22</v>
      </c>
      <c r="B17" s="870"/>
      <c r="C17" s="10"/>
      <c r="D17" s="14"/>
      <c r="E17" s="16"/>
      <c r="F17" s="15"/>
      <c r="G17" s="12"/>
    </row>
    <row r="18" spans="1:241" x14ac:dyDescent="0.25">
      <c r="A18" s="857" t="s">
        <v>23</v>
      </c>
      <c r="B18" s="858"/>
      <c r="C18" s="10" t="s">
        <v>19</v>
      </c>
      <c r="D18" s="14">
        <v>99.5</v>
      </c>
      <c r="E18" s="14">
        <v>99.791999999999987</v>
      </c>
      <c r="F18" s="15">
        <v>1.4207976821042374E-3</v>
      </c>
      <c r="G18" s="12"/>
    </row>
    <row r="19" spans="1:241" x14ac:dyDescent="0.25">
      <c r="A19" s="857" t="s">
        <v>24</v>
      </c>
      <c r="B19" s="858"/>
      <c r="C19" s="10" t="s">
        <v>19</v>
      </c>
      <c r="D19" s="17"/>
      <c r="E19" s="17"/>
      <c r="F19" s="18" t="e">
        <v>#DIV/0!</v>
      </c>
      <c r="G19" s="12"/>
    </row>
    <row r="20" spans="1:241" x14ac:dyDescent="0.25">
      <c r="A20" s="857" t="s">
        <v>25</v>
      </c>
      <c r="B20" s="858"/>
      <c r="C20" s="10" t="s">
        <v>19</v>
      </c>
      <c r="D20" s="14">
        <v>99.5</v>
      </c>
      <c r="E20" s="200">
        <v>99.998999999999995</v>
      </c>
      <c r="F20" s="15">
        <v>4.9012648156535272E-3</v>
      </c>
      <c r="G20" s="12"/>
    </row>
    <row r="21" spans="1:241" x14ac:dyDescent="0.25">
      <c r="A21" s="857" t="s">
        <v>26</v>
      </c>
      <c r="B21" s="858"/>
      <c r="C21" s="10" t="s">
        <v>19</v>
      </c>
      <c r="D21" s="14"/>
      <c r="E21" s="14"/>
      <c r="F21" s="19" t="e">
        <v>#DIV/0!</v>
      </c>
      <c r="G21" s="12"/>
    </row>
    <row r="22" spans="1:241" x14ac:dyDescent="0.25">
      <c r="A22" s="857" t="s">
        <v>27</v>
      </c>
      <c r="B22" s="858"/>
      <c r="C22" s="10" t="s">
        <v>19</v>
      </c>
      <c r="D22" s="14"/>
      <c r="E22" s="14"/>
      <c r="F22" s="18" t="e">
        <v>#DIV/0!</v>
      </c>
      <c r="G22" s="12"/>
    </row>
    <row r="23" spans="1:241" x14ac:dyDescent="0.25">
      <c r="A23" s="857" t="s">
        <v>28</v>
      </c>
      <c r="B23" s="858"/>
      <c r="C23" s="10" t="s">
        <v>19</v>
      </c>
      <c r="D23" s="14">
        <v>99.5</v>
      </c>
      <c r="E23" s="14">
        <v>99.752575762343824</v>
      </c>
      <c r="F23" s="15">
        <v>4.4028838724063726E-3</v>
      </c>
      <c r="G23" s="20"/>
    </row>
    <row r="24" spans="1:241" x14ac:dyDescent="0.25">
      <c r="A24" s="857" t="s">
        <v>29</v>
      </c>
      <c r="B24" s="858"/>
      <c r="C24" s="10" t="s">
        <v>19</v>
      </c>
      <c r="D24" s="14"/>
      <c r="E24" s="14"/>
      <c r="F24" s="18" t="e">
        <v>#DIV/0!</v>
      </c>
      <c r="G24" s="20"/>
    </row>
    <row r="25" spans="1:241" x14ac:dyDescent="0.25">
      <c r="A25" s="857" t="s">
        <v>30</v>
      </c>
      <c r="B25" s="858"/>
      <c r="C25" s="10" t="s">
        <v>19</v>
      </c>
      <c r="D25" s="14">
        <v>99.5</v>
      </c>
      <c r="E25" s="14">
        <v>99.989584905660365</v>
      </c>
      <c r="F25" s="15">
        <v>4.914328012936512E-3</v>
      </c>
      <c r="G25" s="20"/>
    </row>
    <row r="26" spans="1:241" x14ac:dyDescent="0.25">
      <c r="A26" s="857" t="s">
        <v>31</v>
      </c>
      <c r="B26" s="858"/>
      <c r="C26" s="10" t="s">
        <v>19</v>
      </c>
      <c r="D26" s="14"/>
      <c r="E26" s="14"/>
      <c r="F26" s="18" t="e">
        <v>#DIV/0!</v>
      </c>
      <c r="G26" s="20"/>
    </row>
    <row r="27" spans="1:241" x14ac:dyDescent="0.25">
      <c r="A27" s="857" t="s">
        <v>32</v>
      </c>
      <c r="B27" s="858"/>
      <c r="C27" s="10" t="s">
        <v>19</v>
      </c>
      <c r="D27" s="14"/>
      <c r="E27" s="21"/>
      <c r="F27" s="18" t="e">
        <v>#DIV/0!</v>
      </c>
      <c r="G27" s="20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</row>
    <row r="28" spans="1:241" x14ac:dyDescent="0.25">
      <c r="A28" s="869" t="s">
        <v>33</v>
      </c>
      <c r="B28" s="870"/>
      <c r="C28" s="10"/>
      <c r="D28" s="23"/>
      <c r="E28" s="23"/>
      <c r="F28" s="18" t="e">
        <v>#DIV/0!</v>
      </c>
      <c r="G28" s="20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</row>
    <row r="29" spans="1:241" ht="17.25" x14ac:dyDescent="0.25">
      <c r="A29" s="869" t="s">
        <v>34</v>
      </c>
      <c r="B29" s="870"/>
      <c r="C29" s="10" t="s">
        <v>35</v>
      </c>
      <c r="D29" s="24">
        <v>137</v>
      </c>
      <c r="E29" s="24">
        <v>135.84591684162848</v>
      </c>
      <c r="F29" s="15">
        <v>-5.6465865357816346E-3</v>
      </c>
      <c r="G29" s="20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</row>
    <row r="30" spans="1:241" x14ac:dyDescent="0.25">
      <c r="A30" s="857" t="s">
        <v>36</v>
      </c>
      <c r="B30" s="858"/>
      <c r="C30" s="10" t="s">
        <v>37</v>
      </c>
      <c r="D30" s="24">
        <v>130</v>
      </c>
      <c r="E30" s="24">
        <v>128.43563100406928</v>
      </c>
      <c r="F30" s="15">
        <v>-4.4880482700735171E-2</v>
      </c>
      <c r="G30" s="20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</row>
    <row r="31" spans="1:241" x14ac:dyDescent="0.25">
      <c r="A31" s="857" t="s">
        <v>38</v>
      </c>
      <c r="B31" s="858"/>
      <c r="C31" s="10" t="s">
        <v>37</v>
      </c>
      <c r="D31" s="24">
        <v>110</v>
      </c>
      <c r="E31" s="24">
        <v>106.69365637942809</v>
      </c>
      <c r="F31" s="15">
        <v>-5.8140121896005066E-3</v>
      </c>
      <c r="G31" s="20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</row>
    <row r="32" spans="1:241" x14ac:dyDescent="0.25">
      <c r="A32" s="857" t="s">
        <v>39</v>
      </c>
      <c r="B32" s="858"/>
      <c r="C32" s="10" t="s">
        <v>37</v>
      </c>
      <c r="D32" s="24"/>
      <c r="E32" s="24"/>
      <c r="F32" s="18" t="e">
        <v>#DIV/0!</v>
      </c>
      <c r="G32" s="20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</row>
    <row r="33" spans="1:241" x14ac:dyDescent="0.25">
      <c r="A33" s="857" t="s">
        <v>40</v>
      </c>
      <c r="B33" s="858"/>
      <c r="C33" s="10" t="s">
        <v>37</v>
      </c>
      <c r="D33" s="24">
        <v>120.5</v>
      </c>
      <c r="E33" s="24">
        <v>118.54325336801695</v>
      </c>
      <c r="F33" s="15">
        <v>-1.5970428576755246E-2</v>
      </c>
      <c r="G33" s="20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</row>
    <row r="34" spans="1:241" x14ac:dyDescent="0.25">
      <c r="A34" s="857" t="s">
        <v>41</v>
      </c>
      <c r="B34" s="858"/>
      <c r="C34" s="10" t="s">
        <v>37</v>
      </c>
      <c r="D34" s="24"/>
      <c r="E34" s="24"/>
      <c r="F34" s="18" t="e">
        <v>#DIV/0!</v>
      </c>
      <c r="G34" s="20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</row>
    <row r="35" spans="1:241" x14ac:dyDescent="0.25">
      <c r="A35" s="857" t="s">
        <v>42</v>
      </c>
      <c r="B35" s="858"/>
      <c r="C35" s="10" t="s">
        <v>37</v>
      </c>
      <c r="D35" s="24"/>
      <c r="E35" s="24"/>
      <c r="F35" s="18" t="e">
        <v>#DIV/0!</v>
      </c>
      <c r="G35" s="20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</row>
    <row r="36" spans="1:241" x14ac:dyDescent="0.25">
      <c r="A36" s="857" t="s">
        <v>43</v>
      </c>
      <c r="B36" s="858"/>
      <c r="C36" s="10" t="s">
        <v>37</v>
      </c>
      <c r="D36" s="24"/>
      <c r="E36" s="24"/>
      <c r="F36" s="18" t="e">
        <v>#DIV/0!</v>
      </c>
      <c r="G36" s="20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</row>
    <row r="37" spans="1:241" ht="17.25" x14ac:dyDescent="0.25">
      <c r="A37" s="869" t="s">
        <v>44</v>
      </c>
      <c r="B37" s="870"/>
      <c r="C37" s="10" t="s">
        <v>35</v>
      </c>
      <c r="D37" s="24">
        <v>46</v>
      </c>
      <c r="E37" s="24">
        <v>45.288989339987779</v>
      </c>
      <c r="F37" s="15">
        <v>-1.2782396175764672E-2</v>
      </c>
      <c r="G37" s="20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</row>
    <row r="38" spans="1:241" x14ac:dyDescent="0.25">
      <c r="A38" s="857" t="s">
        <v>36</v>
      </c>
      <c r="B38" s="858"/>
      <c r="C38" s="10" t="s">
        <v>37</v>
      </c>
      <c r="D38" s="24">
        <v>43.5</v>
      </c>
      <c r="E38" s="24">
        <v>42.831396804725522</v>
      </c>
      <c r="F38" s="15">
        <v>-4.8834841168371175E-2</v>
      </c>
      <c r="G38" s="20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</row>
    <row r="39" spans="1:241" x14ac:dyDescent="0.25">
      <c r="A39" s="857" t="s">
        <v>38</v>
      </c>
      <c r="B39" s="858"/>
      <c r="C39" s="10" t="s">
        <v>37</v>
      </c>
      <c r="D39" s="24">
        <v>37</v>
      </c>
      <c r="E39" s="24">
        <v>35.576319800136716</v>
      </c>
      <c r="F39" s="15">
        <v>-2.9445772881648954E-2</v>
      </c>
      <c r="G39" s="20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</row>
    <row r="40" spans="1:241" x14ac:dyDescent="0.25">
      <c r="A40" s="857" t="s">
        <v>39</v>
      </c>
      <c r="B40" s="858"/>
      <c r="C40" s="10" t="s">
        <v>37</v>
      </c>
      <c r="D40" s="24"/>
      <c r="E40" s="24"/>
      <c r="F40" s="18" t="e">
        <v>#DIV/0!</v>
      </c>
      <c r="G40" s="20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</row>
    <row r="41" spans="1:241" x14ac:dyDescent="0.25">
      <c r="A41" s="857" t="s">
        <v>40</v>
      </c>
      <c r="B41" s="858"/>
      <c r="C41" s="10" t="s">
        <v>37</v>
      </c>
      <c r="D41" s="24">
        <v>40</v>
      </c>
      <c r="E41" s="24">
        <v>39.530861490616253</v>
      </c>
      <c r="F41" s="15">
        <v>-1.16807088686107E-2</v>
      </c>
      <c r="G41" s="20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</row>
    <row r="42" spans="1:241" x14ac:dyDescent="0.25">
      <c r="A42" s="857" t="s">
        <v>41</v>
      </c>
      <c r="B42" s="858"/>
      <c r="C42" s="10" t="s">
        <v>37</v>
      </c>
      <c r="D42" s="24"/>
      <c r="E42" s="24"/>
      <c r="F42" s="18" t="e">
        <v>#DIV/0!</v>
      </c>
      <c r="G42" s="20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</row>
    <row r="43" spans="1:241" x14ac:dyDescent="0.25">
      <c r="A43" s="857" t="s">
        <v>42</v>
      </c>
      <c r="B43" s="858"/>
      <c r="C43" s="10" t="s">
        <v>37</v>
      </c>
      <c r="D43" s="24"/>
      <c r="E43" s="24"/>
      <c r="F43" s="18" t="e">
        <v>#DIV/0!</v>
      </c>
      <c r="G43" s="20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</row>
    <row r="44" spans="1:241" x14ac:dyDescent="0.25">
      <c r="A44" s="857" t="s">
        <v>43</v>
      </c>
      <c r="B44" s="858"/>
      <c r="C44" s="10" t="s">
        <v>37</v>
      </c>
      <c r="D44" s="24"/>
      <c r="E44" s="24"/>
      <c r="F44" s="18" t="e">
        <v>#DIV/0!</v>
      </c>
      <c r="G44" s="20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</row>
    <row r="45" spans="1:241" x14ac:dyDescent="0.25">
      <c r="A45" s="867" t="s">
        <v>45</v>
      </c>
      <c r="B45" s="868"/>
      <c r="C45" s="10" t="s">
        <v>35</v>
      </c>
      <c r="D45" s="25">
        <v>0.09</v>
      </c>
      <c r="E45" s="25">
        <v>7.6205889692744125E-2</v>
      </c>
      <c r="F45" s="15">
        <v>-3.9275035008589275E-2</v>
      </c>
      <c r="G45" s="20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</row>
    <row r="46" spans="1:241" x14ac:dyDescent="0.25">
      <c r="A46" s="857" t="s">
        <v>36</v>
      </c>
      <c r="B46" s="858"/>
      <c r="C46" s="10" t="s">
        <v>37</v>
      </c>
      <c r="D46" s="25">
        <v>8.4000000000000005E-2</v>
      </c>
      <c r="E46" s="25">
        <v>7.8782876917249334E-2</v>
      </c>
      <c r="F46" s="15">
        <v>-4.6773134537493363E-2</v>
      </c>
      <c r="G46" s="20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</row>
    <row r="47" spans="1:241" x14ac:dyDescent="0.25">
      <c r="A47" s="857" t="s">
        <v>38</v>
      </c>
      <c r="B47" s="858"/>
      <c r="C47" s="10" t="s">
        <v>37</v>
      </c>
      <c r="D47" s="25">
        <v>7.5999999999999998E-2</v>
      </c>
      <c r="E47" s="25">
        <v>6.5080011926438225E-2</v>
      </c>
      <c r="F47" s="15">
        <v>-8.6113143394660058E-2</v>
      </c>
      <c r="G47" s="20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</row>
    <row r="48" spans="1:241" x14ac:dyDescent="0.25">
      <c r="A48" s="857" t="s">
        <v>39</v>
      </c>
      <c r="B48" s="858"/>
      <c r="C48" s="10"/>
      <c r="D48" s="25"/>
      <c r="E48" s="25"/>
      <c r="F48" s="18" t="e">
        <v>#DIV/0!</v>
      </c>
      <c r="G48" s="20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</row>
    <row r="49" spans="1:241" x14ac:dyDescent="0.25">
      <c r="A49" s="857" t="s">
        <v>40</v>
      </c>
      <c r="B49" s="858"/>
      <c r="C49" s="10" t="s">
        <v>37</v>
      </c>
      <c r="D49" s="25">
        <v>8.3000000000000004E-2</v>
      </c>
      <c r="E49" s="25">
        <v>7.217757092647438E-2</v>
      </c>
      <c r="F49" s="15">
        <v>-7.8536191664438704E-2</v>
      </c>
      <c r="G49" s="20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</row>
    <row r="50" spans="1:241" x14ac:dyDescent="0.25">
      <c r="A50" s="857" t="s">
        <v>41</v>
      </c>
      <c r="B50" s="858"/>
      <c r="C50" s="10" t="s">
        <v>37</v>
      </c>
      <c r="D50" s="25"/>
      <c r="E50" s="25"/>
      <c r="F50" s="18" t="e">
        <v>#DIV/0!</v>
      </c>
      <c r="G50" s="20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</row>
    <row r="51" spans="1:241" x14ac:dyDescent="0.25">
      <c r="A51" s="857" t="s">
        <v>42</v>
      </c>
      <c r="B51" s="858"/>
      <c r="C51" s="10" t="s">
        <v>37</v>
      </c>
      <c r="D51" s="25"/>
      <c r="E51" s="25"/>
      <c r="F51" s="18" t="e">
        <v>#DIV/0!</v>
      </c>
      <c r="G51" s="20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</row>
    <row r="52" spans="1:241" x14ac:dyDescent="0.25">
      <c r="A52" s="857" t="s">
        <v>43</v>
      </c>
      <c r="B52" s="858"/>
      <c r="C52" s="10" t="s">
        <v>37</v>
      </c>
      <c r="D52" s="25"/>
      <c r="E52" s="25"/>
      <c r="F52" s="18" t="e">
        <v>#DIV/0!</v>
      </c>
      <c r="G52" s="20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</row>
    <row r="53" spans="1:241" x14ac:dyDescent="0.25">
      <c r="A53" s="867" t="s">
        <v>46</v>
      </c>
      <c r="B53" s="868"/>
      <c r="C53" s="10" t="s">
        <v>35</v>
      </c>
      <c r="D53" s="25">
        <v>0.24</v>
      </c>
      <c r="E53" s="25">
        <v>0.23322980592193196</v>
      </c>
      <c r="F53" s="15">
        <v>-3.297810655533568E-2</v>
      </c>
      <c r="G53" s="20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</row>
    <row r="54" spans="1:241" x14ac:dyDescent="0.25">
      <c r="A54" s="857" t="s">
        <v>36</v>
      </c>
      <c r="B54" s="858"/>
      <c r="C54" s="10" t="s">
        <v>37</v>
      </c>
      <c r="D54" s="25">
        <v>0.22500000000000001</v>
      </c>
      <c r="E54" s="25">
        <v>0.22003516345678897</v>
      </c>
      <c r="F54" s="15">
        <v>-4.9865437857487475E-2</v>
      </c>
      <c r="G54" s="20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</row>
    <row r="55" spans="1:241" x14ac:dyDescent="0.25">
      <c r="A55" s="857" t="s">
        <v>38</v>
      </c>
      <c r="B55" s="858"/>
      <c r="C55" s="10" t="s">
        <v>37</v>
      </c>
      <c r="D55" s="25">
        <v>0.2</v>
      </c>
      <c r="E55" s="25">
        <v>0.18125822597012303</v>
      </c>
      <c r="F55" s="15">
        <v>-7.4293452893086781E-2</v>
      </c>
      <c r="G55" s="20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</row>
    <row r="56" spans="1:241" x14ac:dyDescent="0.25">
      <c r="A56" s="857" t="s">
        <v>39</v>
      </c>
      <c r="B56" s="858"/>
      <c r="C56" s="10" t="s">
        <v>37</v>
      </c>
      <c r="D56" s="25"/>
      <c r="E56" s="25"/>
      <c r="F56" s="18" t="e">
        <v>#DIV/0!</v>
      </c>
      <c r="G56" s="20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</row>
    <row r="57" spans="1:241" x14ac:dyDescent="0.25">
      <c r="A57" s="857" t="s">
        <v>40</v>
      </c>
      <c r="B57" s="858"/>
      <c r="C57" s="10" t="s">
        <v>37</v>
      </c>
      <c r="D57" s="25">
        <v>0.22</v>
      </c>
      <c r="E57" s="25">
        <v>0.20266261051837398</v>
      </c>
      <c r="F57" s="15">
        <v>-7.2216118937094967E-2</v>
      </c>
      <c r="G57" s="20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</row>
    <row r="58" spans="1:241" x14ac:dyDescent="0.25">
      <c r="A58" s="857" t="s">
        <v>41</v>
      </c>
      <c r="B58" s="858"/>
      <c r="C58" s="10" t="s">
        <v>37</v>
      </c>
      <c r="D58" s="25"/>
      <c r="E58" s="25"/>
      <c r="F58" s="18" t="e">
        <v>#DIV/0!</v>
      </c>
      <c r="G58" s="20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</row>
    <row r="59" spans="1:241" x14ac:dyDescent="0.25">
      <c r="A59" s="857" t="s">
        <v>42</v>
      </c>
      <c r="B59" s="858"/>
      <c r="C59" s="10" t="s">
        <v>37</v>
      </c>
      <c r="D59" s="25"/>
      <c r="E59" s="25"/>
      <c r="F59" s="18" t="e">
        <v>#DIV/0!</v>
      </c>
      <c r="G59" s="20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  <c r="GW59" s="22"/>
      <c r="GX59" s="22"/>
      <c r="GY59" s="22"/>
      <c r="GZ59" s="22"/>
      <c r="HA59" s="22"/>
      <c r="HB59" s="22"/>
      <c r="HC59" s="22"/>
      <c r="HD59" s="22"/>
      <c r="HE59" s="22"/>
      <c r="HF59" s="22"/>
      <c r="HG59" s="22"/>
      <c r="HH59" s="22"/>
      <c r="HI59" s="22"/>
      <c r="HJ59" s="22"/>
      <c r="HK59" s="22"/>
      <c r="HL59" s="22"/>
      <c r="HM59" s="22"/>
      <c r="HN59" s="22"/>
      <c r="HO59" s="22"/>
      <c r="HP59" s="22"/>
      <c r="HQ59" s="22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</row>
    <row r="60" spans="1:241" x14ac:dyDescent="0.25">
      <c r="A60" s="857" t="s">
        <v>43</v>
      </c>
      <c r="B60" s="858"/>
      <c r="C60" s="10" t="s">
        <v>37</v>
      </c>
      <c r="D60" s="25"/>
      <c r="E60" s="25"/>
      <c r="F60" s="18" t="e">
        <v>#DIV/0!</v>
      </c>
      <c r="G60" s="20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</row>
    <row r="61" spans="1:241" ht="17.25" x14ac:dyDescent="0.25">
      <c r="A61" s="863" t="s">
        <v>47</v>
      </c>
      <c r="B61" s="864"/>
      <c r="C61" s="10" t="s">
        <v>35</v>
      </c>
      <c r="D61" s="26">
        <v>186</v>
      </c>
      <c r="E61" s="26">
        <v>185.27593706160641</v>
      </c>
      <c r="F61" s="15">
        <v>-2.2308726602391265E-3</v>
      </c>
      <c r="G61" s="20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</row>
    <row r="62" spans="1:241" x14ac:dyDescent="0.25">
      <c r="A62" s="857" t="s">
        <v>48</v>
      </c>
      <c r="B62" s="858"/>
      <c r="C62" s="10" t="s">
        <v>37</v>
      </c>
      <c r="D62" s="26"/>
      <c r="E62" s="26"/>
      <c r="F62" s="18" t="e">
        <v>#DIV/0!</v>
      </c>
      <c r="G62" s="20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</row>
    <row r="63" spans="1:241" x14ac:dyDescent="0.25">
      <c r="A63" s="857" t="s">
        <v>49</v>
      </c>
      <c r="B63" s="858"/>
      <c r="C63" s="10" t="s">
        <v>37</v>
      </c>
      <c r="D63" s="26">
        <v>166.5</v>
      </c>
      <c r="E63" s="26">
        <v>162.83785898259822</v>
      </c>
      <c r="F63" s="15">
        <v>-2.3826383736124317E-2</v>
      </c>
      <c r="G63" s="20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</row>
    <row r="64" spans="1:241" x14ac:dyDescent="0.25">
      <c r="A64" s="857" t="s">
        <v>50</v>
      </c>
      <c r="B64" s="858"/>
      <c r="C64" s="10" t="s">
        <v>37</v>
      </c>
      <c r="D64" s="26"/>
      <c r="E64" s="26"/>
      <c r="F64" s="18" t="e">
        <v>#DIV/0!</v>
      </c>
      <c r="G64" s="20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</row>
    <row r="65" spans="1:241" x14ac:dyDescent="0.25">
      <c r="A65" s="867" t="s">
        <v>200</v>
      </c>
      <c r="B65" s="868"/>
      <c r="C65" s="10" t="s">
        <v>35</v>
      </c>
      <c r="D65" s="27">
        <v>0.09</v>
      </c>
      <c r="E65" s="27">
        <v>7.7918949704675999E-2</v>
      </c>
      <c r="F65" s="15">
        <v>-2.5346898931676177E-3</v>
      </c>
      <c r="G65" s="20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</row>
    <row r="66" spans="1:241" x14ac:dyDescent="0.25">
      <c r="A66" s="857" t="s">
        <v>48</v>
      </c>
      <c r="B66" s="858"/>
      <c r="C66" s="10" t="s">
        <v>37</v>
      </c>
      <c r="D66" s="27"/>
      <c r="E66" s="27"/>
      <c r="F66" s="18" t="e">
        <v>#DIV/0!</v>
      </c>
      <c r="G66" s="20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  <c r="ID66" s="22"/>
      <c r="IE66" s="22"/>
      <c r="IF66" s="22"/>
      <c r="IG66" s="22"/>
    </row>
    <row r="67" spans="1:241" x14ac:dyDescent="0.25">
      <c r="A67" s="857" t="s">
        <v>49</v>
      </c>
      <c r="B67" s="858"/>
      <c r="C67" s="10" t="s">
        <v>37</v>
      </c>
      <c r="D67" s="27">
        <v>8.3500000000000005E-2</v>
      </c>
      <c r="E67" s="27">
        <v>7.5603440952505097E-2</v>
      </c>
      <c r="F67" s="15">
        <v>-5.9132581020734182E-2</v>
      </c>
      <c r="G67" s="20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  <c r="ID67" s="22"/>
      <c r="IE67" s="22"/>
      <c r="IF67" s="22"/>
      <c r="IG67" s="22"/>
    </row>
    <row r="68" spans="1:241" x14ac:dyDescent="0.25">
      <c r="A68" s="857" t="s">
        <v>50</v>
      </c>
      <c r="B68" s="858"/>
      <c r="C68" s="10" t="s">
        <v>37</v>
      </c>
      <c r="D68" s="27"/>
      <c r="E68" s="27"/>
      <c r="F68" s="18" t="e">
        <v>#DIV/0!</v>
      </c>
      <c r="G68" s="20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  <c r="EQ68" s="22"/>
      <c r="ER68" s="22"/>
      <c r="ES68" s="22"/>
      <c r="ET68" s="22"/>
      <c r="EU68" s="22"/>
      <c r="EV68" s="22"/>
      <c r="EW68" s="22"/>
      <c r="EX68" s="22"/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  <c r="GW68" s="22"/>
      <c r="GX68" s="22"/>
      <c r="GY68" s="22"/>
      <c r="GZ68" s="22"/>
      <c r="HA68" s="22"/>
      <c r="HB68" s="22"/>
      <c r="HC68" s="22"/>
      <c r="HD68" s="22"/>
      <c r="HE68" s="22"/>
      <c r="HF68" s="22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22"/>
      <c r="HR68" s="22"/>
      <c r="HS68" s="22"/>
      <c r="HT68" s="22"/>
      <c r="HU68" s="22"/>
      <c r="HV68" s="22"/>
      <c r="HW68" s="22"/>
      <c r="HX68" s="22"/>
      <c r="HY68" s="22"/>
      <c r="HZ68" s="22"/>
      <c r="IA68" s="22"/>
      <c r="IB68" s="22"/>
      <c r="IC68" s="22"/>
      <c r="ID68" s="22"/>
      <c r="IE68" s="22"/>
      <c r="IF68" s="22"/>
      <c r="IG68" s="22"/>
    </row>
    <row r="69" spans="1:241" x14ac:dyDescent="0.25">
      <c r="A69" s="867" t="s">
        <v>51</v>
      </c>
      <c r="B69" s="868"/>
      <c r="C69" s="10" t="s">
        <v>35</v>
      </c>
      <c r="D69" s="28">
        <v>0.25</v>
      </c>
      <c r="E69" s="27">
        <v>0.24258261374449644</v>
      </c>
      <c r="F69" s="15">
        <v>-2.9679693668701601E-2</v>
      </c>
      <c r="G69" s="20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  <c r="GW69" s="22"/>
      <c r="GX69" s="22"/>
      <c r="GY69" s="22"/>
      <c r="GZ69" s="22"/>
      <c r="HA69" s="22"/>
      <c r="HB69" s="22"/>
      <c r="HC69" s="22"/>
      <c r="HD69" s="22"/>
      <c r="HE69" s="22"/>
      <c r="HF69" s="22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22"/>
      <c r="HR69" s="22"/>
      <c r="HS69" s="22"/>
      <c r="HT69" s="22"/>
      <c r="HU69" s="22"/>
      <c r="HV69" s="22"/>
      <c r="HW69" s="22"/>
      <c r="HX69" s="22"/>
      <c r="HY69" s="22"/>
      <c r="HZ69" s="22"/>
      <c r="IA69" s="22"/>
      <c r="IB69" s="22"/>
      <c r="IC69" s="22"/>
      <c r="ID69" s="22"/>
      <c r="IE69" s="22"/>
      <c r="IF69" s="22"/>
      <c r="IG69" s="22"/>
    </row>
    <row r="70" spans="1:241" x14ac:dyDescent="0.25">
      <c r="A70" s="857" t="s">
        <v>48</v>
      </c>
      <c r="B70" s="858"/>
      <c r="C70" s="10" t="s">
        <v>37</v>
      </c>
      <c r="D70" s="28"/>
      <c r="E70" s="28"/>
      <c r="F70" s="18" t="e">
        <v>#DIV/0!</v>
      </c>
      <c r="G70" s="20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  <c r="EC70" s="22"/>
      <c r="ED70" s="22"/>
      <c r="EE70" s="22"/>
      <c r="EF70" s="22"/>
      <c r="EG70" s="22"/>
      <c r="EH70" s="22"/>
      <c r="EI70" s="22"/>
      <c r="EJ70" s="22"/>
      <c r="EK70" s="22"/>
      <c r="EL70" s="22"/>
      <c r="EM70" s="22"/>
      <c r="EN70" s="22"/>
      <c r="EO70" s="22"/>
      <c r="EP70" s="22"/>
      <c r="EQ70" s="22"/>
      <c r="ER70" s="22"/>
      <c r="ES70" s="22"/>
      <c r="ET70" s="22"/>
      <c r="EU70" s="22"/>
      <c r="EV70" s="22"/>
      <c r="EW70" s="22"/>
      <c r="EX70" s="22"/>
      <c r="EY70" s="22"/>
      <c r="EZ70" s="22"/>
      <c r="FA70" s="22"/>
      <c r="FB70" s="22"/>
      <c r="FC70" s="22"/>
      <c r="FD70" s="22"/>
      <c r="FE70" s="22"/>
      <c r="FF70" s="22"/>
      <c r="FG70" s="22"/>
      <c r="FH70" s="22"/>
      <c r="FI70" s="22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/>
      <c r="GB70" s="22"/>
      <c r="GC70" s="22"/>
      <c r="GD70" s="22"/>
      <c r="GE70" s="22"/>
      <c r="GF70" s="22"/>
      <c r="GG70" s="22"/>
      <c r="GH70" s="22"/>
      <c r="GI70" s="22"/>
      <c r="GJ70" s="22"/>
      <c r="GK70" s="22"/>
      <c r="GL70" s="22"/>
      <c r="GM70" s="22"/>
      <c r="GN70" s="22"/>
      <c r="GO70" s="22"/>
      <c r="GP70" s="22"/>
      <c r="GQ70" s="22"/>
      <c r="GR70" s="22"/>
      <c r="GS70" s="22"/>
      <c r="GT70" s="22"/>
      <c r="GU70" s="22"/>
      <c r="GV70" s="22"/>
      <c r="GW70" s="22"/>
      <c r="GX70" s="22"/>
      <c r="GY70" s="22"/>
      <c r="GZ70" s="22"/>
      <c r="HA70" s="22"/>
      <c r="HB70" s="22"/>
      <c r="HC70" s="22"/>
      <c r="HD70" s="22"/>
      <c r="HE70" s="22"/>
      <c r="HF70" s="22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22"/>
      <c r="HR70" s="22"/>
      <c r="HS70" s="22"/>
      <c r="HT70" s="22"/>
      <c r="HU70" s="22"/>
      <c r="HV70" s="22"/>
      <c r="HW70" s="22"/>
      <c r="HX70" s="22"/>
      <c r="HY70" s="22"/>
      <c r="HZ70" s="22"/>
      <c r="IA70" s="22"/>
      <c r="IB70" s="22"/>
      <c r="IC70" s="22"/>
      <c r="ID70" s="22"/>
      <c r="IE70" s="22"/>
      <c r="IF70" s="22"/>
      <c r="IG70" s="22"/>
    </row>
    <row r="71" spans="1:241" x14ac:dyDescent="0.25">
      <c r="A71" s="857" t="s">
        <v>49</v>
      </c>
      <c r="B71" s="858"/>
      <c r="C71" s="10" t="s">
        <v>37</v>
      </c>
      <c r="D71" s="28">
        <v>0.216</v>
      </c>
      <c r="E71" s="28">
        <v>0.21361242123097177</v>
      </c>
      <c r="F71" s="15">
        <v>-1.9556224144415268E-2</v>
      </c>
      <c r="G71" s="20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  <c r="EC71" s="22"/>
      <c r="ED71" s="22"/>
      <c r="EE71" s="22"/>
      <c r="EF71" s="22"/>
      <c r="EG71" s="22"/>
      <c r="EH71" s="22"/>
      <c r="EI71" s="22"/>
      <c r="EJ71" s="22"/>
      <c r="EK71" s="22"/>
      <c r="EL71" s="22"/>
      <c r="EM71" s="22"/>
      <c r="EN71" s="22"/>
      <c r="EO71" s="22"/>
      <c r="EP71" s="22"/>
      <c r="EQ71" s="22"/>
      <c r="ER71" s="22"/>
      <c r="ES71" s="22"/>
      <c r="ET71" s="22"/>
      <c r="EU71" s="22"/>
      <c r="EV71" s="22"/>
      <c r="EW71" s="22"/>
      <c r="EX71" s="22"/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2"/>
      <c r="GE71" s="22"/>
      <c r="GF71" s="22"/>
      <c r="GG71" s="22"/>
      <c r="GH71" s="22"/>
      <c r="GI71" s="22"/>
      <c r="GJ71" s="22"/>
      <c r="GK71" s="22"/>
      <c r="GL71" s="22"/>
      <c r="GM71" s="22"/>
      <c r="GN71" s="22"/>
      <c r="GO71" s="22"/>
      <c r="GP71" s="22"/>
      <c r="GQ71" s="22"/>
      <c r="GR71" s="22"/>
      <c r="GS71" s="22"/>
      <c r="GT71" s="22"/>
      <c r="GU71" s="22"/>
      <c r="GV71" s="22"/>
      <c r="GW71" s="22"/>
      <c r="GX71" s="22"/>
      <c r="GY71" s="22"/>
      <c r="GZ71" s="22"/>
      <c r="HA71" s="22"/>
      <c r="HB71" s="22"/>
      <c r="HC71" s="22"/>
      <c r="HD71" s="22"/>
      <c r="HE71" s="22"/>
      <c r="HF71" s="22"/>
      <c r="HG71" s="22"/>
      <c r="HH71" s="22"/>
      <c r="HI71" s="22"/>
      <c r="HJ71" s="22"/>
      <c r="HK71" s="22"/>
      <c r="HL71" s="22"/>
      <c r="HM71" s="22"/>
      <c r="HN71" s="22"/>
      <c r="HO71" s="22"/>
      <c r="HP71" s="22"/>
      <c r="HQ71" s="22"/>
      <c r="HR71" s="22"/>
      <c r="HS71" s="22"/>
      <c r="HT71" s="22"/>
      <c r="HU71" s="22"/>
      <c r="HV71" s="22"/>
      <c r="HW71" s="22"/>
      <c r="HX71" s="22"/>
      <c r="HY71" s="22"/>
      <c r="HZ71" s="22"/>
      <c r="IA71" s="22"/>
      <c r="IB71" s="22"/>
      <c r="IC71" s="22"/>
      <c r="ID71" s="22"/>
      <c r="IE71" s="22"/>
      <c r="IF71" s="22"/>
      <c r="IG71" s="22"/>
    </row>
    <row r="72" spans="1:241" x14ac:dyDescent="0.25">
      <c r="A72" s="857" t="s">
        <v>50</v>
      </c>
      <c r="B72" s="858"/>
      <c r="C72" s="10" t="s">
        <v>37</v>
      </c>
      <c r="D72" s="28"/>
      <c r="E72" s="28"/>
      <c r="F72" s="18" t="e">
        <v>#DIV/0!</v>
      </c>
      <c r="G72" s="20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22"/>
      <c r="HV72" s="22"/>
      <c r="HW72" s="22"/>
      <c r="HX72" s="22"/>
      <c r="HY72" s="22"/>
      <c r="HZ72" s="22"/>
      <c r="IA72" s="22"/>
      <c r="IB72" s="22"/>
      <c r="IC72" s="22"/>
      <c r="ID72" s="22"/>
      <c r="IE72" s="22"/>
      <c r="IF72" s="22"/>
      <c r="IG72" s="22"/>
    </row>
    <row r="73" spans="1:241" x14ac:dyDescent="0.25">
      <c r="A73" s="865" t="s">
        <v>52</v>
      </c>
      <c r="B73" s="866"/>
      <c r="C73" s="10" t="s">
        <v>35</v>
      </c>
      <c r="D73" s="29">
        <v>3.4000000000000002E-2</v>
      </c>
      <c r="E73" s="29">
        <v>2.6499516485276244E-2</v>
      </c>
      <c r="F73" s="15">
        <v>-0.12137620297765964</v>
      </c>
      <c r="G73" s="20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22"/>
      <c r="HT73" s="22"/>
      <c r="HU73" s="22"/>
      <c r="HV73" s="22"/>
      <c r="HW73" s="22"/>
      <c r="HX73" s="22"/>
      <c r="HY73" s="22"/>
      <c r="HZ73" s="22"/>
      <c r="IA73" s="22"/>
      <c r="IB73" s="22"/>
      <c r="IC73" s="22"/>
      <c r="ID73" s="22"/>
      <c r="IE73" s="22"/>
      <c r="IF73" s="22"/>
      <c r="IG73" s="22"/>
    </row>
    <row r="74" spans="1:241" x14ac:dyDescent="0.25">
      <c r="A74" s="857" t="s">
        <v>48</v>
      </c>
      <c r="B74" s="858"/>
      <c r="C74" s="10" t="s">
        <v>37</v>
      </c>
      <c r="D74" s="29"/>
      <c r="E74" s="29"/>
      <c r="F74" s="18" t="e">
        <v>#DIV/0!</v>
      </c>
      <c r="G74" s="20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  <c r="EC74" s="22"/>
      <c r="ED74" s="22"/>
      <c r="EE74" s="22"/>
      <c r="EF74" s="22"/>
      <c r="EG74" s="22"/>
      <c r="EH74" s="22"/>
      <c r="EI74" s="22"/>
      <c r="EJ74" s="22"/>
      <c r="EK74" s="22"/>
      <c r="EL74" s="22"/>
      <c r="EM74" s="22"/>
      <c r="EN74" s="22"/>
      <c r="EO74" s="22"/>
      <c r="EP74" s="22"/>
      <c r="EQ74" s="22"/>
      <c r="ER74" s="22"/>
      <c r="ES74" s="22"/>
      <c r="ET74" s="22"/>
      <c r="EU74" s="22"/>
      <c r="EV74" s="22"/>
      <c r="EW74" s="22"/>
      <c r="EX74" s="22"/>
      <c r="EY74" s="22"/>
      <c r="EZ74" s="22"/>
      <c r="FA74" s="22"/>
      <c r="FB74" s="22"/>
      <c r="FC74" s="22"/>
      <c r="FD74" s="22"/>
      <c r="FE74" s="22"/>
      <c r="FF74" s="22"/>
      <c r="FG74" s="22"/>
      <c r="FH74" s="22"/>
      <c r="FI74" s="22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2"/>
      <c r="GL74" s="22"/>
      <c r="GM74" s="22"/>
      <c r="GN74" s="22"/>
      <c r="GO74" s="22"/>
      <c r="GP74" s="22"/>
      <c r="GQ74" s="22"/>
      <c r="GR74" s="22"/>
      <c r="GS74" s="22"/>
      <c r="GT74" s="22"/>
      <c r="GU74" s="22"/>
      <c r="GV74" s="22"/>
      <c r="GW74" s="22"/>
      <c r="GX74" s="22"/>
      <c r="GY74" s="22"/>
      <c r="GZ74" s="22"/>
      <c r="HA74" s="22"/>
      <c r="HB74" s="22"/>
      <c r="HC74" s="22"/>
      <c r="HD74" s="22"/>
      <c r="HE74" s="22"/>
      <c r="HF74" s="22"/>
      <c r="HG74" s="22"/>
      <c r="HH74" s="22"/>
      <c r="HI74" s="22"/>
      <c r="HJ74" s="22"/>
      <c r="HK74" s="22"/>
      <c r="HL74" s="22"/>
      <c r="HM74" s="22"/>
      <c r="HN74" s="22"/>
      <c r="HO74" s="22"/>
      <c r="HP74" s="22"/>
      <c r="HQ74" s="22"/>
      <c r="HR74" s="22"/>
      <c r="HS74" s="22"/>
      <c r="HT74" s="22"/>
      <c r="HU74" s="22"/>
      <c r="HV74" s="22"/>
      <c r="HW74" s="22"/>
      <c r="HX74" s="22"/>
      <c r="HY74" s="22"/>
      <c r="HZ74" s="22"/>
      <c r="IA74" s="22"/>
      <c r="IB74" s="22"/>
      <c r="IC74" s="22"/>
      <c r="ID74" s="22"/>
      <c r="IE74" s="22"/>
      <c r="IF74" s="22"/>
      <c r="IG74" s="22"/>
    </row>
    <row r="75" spans="1:241" x14ac:dyDescent="0.25">
      <c r="A75" s="857" t="s">
        <v>49</v>
      </c>
      <c r="B75" s="858"/>
      <c r="C75" s="10" t="s">
        <v>37</v>
      </c>
      <c r="D75" s="29">
        <v>0.03</v>
      </c>
      <c r="E75" s="29">
        <v>2.98920461117878E-2</v>
      </c>
      <c r="F75" s="15">
        <v>-5.9796916133885117E-2</v>
      </c>
      <c r="G75" s="20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  <c r="EC75" s="22"/>
      <c r="ED75" s="22"/>
      <c r="EE75" s="22"/>
      <c r="EF75" s="22"/>
      <c r="EG75" s="22"/>
      <c r="EH75" s="22"/>
      <c r="EI75" s="22"/>
      <c r="EJ75" s="22"/>
      <c r="EK75" s="22"/>
      <c r="EL75" s="22"/>
      <c r="EM75" s="22"/>
      <c r="EN75" s="22"/>
      <c r="EO75" s="22"/>
      <c r="EP75" s="22"/>
      <c r="EQ75" s="22"/>
      <c r="ER75" s="22"/>
      <c r="ES75" s="22"/>
      <c r="ET75" s="22"/>
      <c r="EU75" s="22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2"/>
      <c r="HF75" s="22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22"/>
      <c r="HR75" s="22"/>
      <c r="HS75" s="22"/>
      <c r="HT75" s="22"/>
      <c r="HU75" s="22"/>
      <c r="HV75" s="22"/>
      <c r="HW75" s="22"/>
      <c r="HX75" s="22"/>
      <c r="HY75" s="22"/>
      <c r="HZ75" s="22"/>
      <c r="IA75" s="22"/>
      <c r="IB75" s="22"/>
      <c r="IC75" s="22"/>
      <c r="ID75" s="22"/>
      <c r="IE75" s="22"/>
      <c r="IF75" s="22"/>
      <c r="IG75" s="22"/>
    </row>
    <row r="76" spans="1:241" x14ac:dyDescent="0.25">
      <c r="A76" s="857" t="s">
        <v>50</v>
      </c>
      <c r="B76" s="858"/>
      <c r="C76" s="10" t="s">
        <v>37</v>
      </c>
      <c r="D76" s="29"/>
      <c r="E76" s="29"/>
      <c r="F76" s="18" t="e">
        <v>#DIV/0!</v>
      </c>
      <c r="G76" s="20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  <c r="EC76" s="22"/>
      <c r="ED76" s="22"/>
      <c r="EE76" s="22"/>
      <c r="EF76" s="22"/>
      <c r="EG76" s="22"/>
      <c r="EH76" s="22"/>
      <c r="EI76" s="22"/>
      <c r="EJ76" s="22"/>
      <c r="EK76" s="22"/>
      <c r="EL76" s="22"/>
      <c r="EM76" s="22"/>
      <c r="EN76" s="22"/>
      <c r="EO76" s="22"/>
      <c r="EP76" s="22"/>
      <c r="EQ76" s="22"/>
      <c r="ER76" s="22"/>
      <c r="ES76" s="22"/>
      <c r="ET76" s="22"/>
      <c r="EU76" s="22"/>
      <c r="EV76" s="22"/>
      <c r="EW76" s="22"/>
      <c r="EX76" s="22"/>
      <c r="EY76" s="22"/>
      <c r="EZ76" s="22"/>
      <c r="FA76" s="22"/>
      <c r="FB76" s="22"/>
      <c r="FC76" s="22"/>
      <c r="FD76" s="22"/>
      <c r="FE76" s="22"/>
      <c r="FF76" s="22"/>
      <c r="FG76" s="22"/>
      <c r="FH76" s="22"/>
      <c r="FI76" s="22"/>
      <c r="FJ76" s="22"/>
      <c r="FK76" s="22"/>
      <c r="FL76" s="22"/>
      <c r="FM76" s="22"/>
      <c r="FN76" s="22"/>
      <c r="FO76" s="22"/>
      <c r="FP76" s="22"/>
      <c r="FQ76" s="22"/>
      <c r="FR76" s="22"/>
      <c r="FS76" s="22"/>
      <c r="FT76" s="22"/>
      <c r="FU76" s="22"/>
      <c r="FV76" s="22"/>
      <c r="FW76" s="22"/>
      <c r="FX76" s="22"/>
      <c r="FY76" s="22"/>
      <c r="FZ76" s="22"/>
      <c r="GA76" s="22"/>
      <c r="GB76" s="22"/>
      <c r="GC76" s="22"/>
      <c r="GD76" s="22"/>
      <c r="GE76" s="22"/>
      <c r="GF76" s="22"/>
      <c r="GG76" s="22"/>
      <c r="GH76" s="22"/>
      <c r="GI76" s="22"/>
      <c r="GJ76" s="22"/>
      <c r="GK76" s="22"/>
      <c r="GL76" s="22"/>
      <c r="GM76" s="22"/>
      <c r="GN76" s="22"/>
      <c r="GO76" s="22"/>
      <c r="GP76" s="22"/>
      <c r="GQ76" s="22"/>
      <c r="GR76" s="22"/>
      <c r="GS76" s="22"/>
      <c r="GT76" s="22"/>
      <c r="GU76" s="22"/>
      <c r="GV76" s="22"/>
      <c r="GW76" s="22"/>
      <c r="GX76" s="22"/>
      <c r="GY76" s="22"/>
      <c r="GZ76" s="22"/>
      <c r="HA76" s="22"/>
      <c r="HB76" s="22"/>
      <c r="HC76" s="22"/>
      <c r="HD76" s="22"/>
      <c r="HE76" s="22"/>
      <c r="HF76" s="22"/>
      <c r="HG76" s="22"/>
      <c r="HH76" s="22"/>
      <c r="HI76" s="22"/>
      <c r="HJ76" s="22"/>
      <c r="HK76" s="22"/>
      <c r="HL76" s="22"/>
      <c r="HM76" s="22"/>
      <c r="HN76" s="22"/>
      <c r="HO76" s="22"/>
      <c r="HP76" s="22"/>
      <c r="HQ76" s="22"/>
      <c r="HR76" s="22"/>
      <c r="HS76" s="22"/>
      <c r="HT76" s="22"/>
      <c r="HU76" s="22"/>
      <c r="HV76" s="22"/>
      <c r="HW76" s="22"/>
      <c r="HX76" s="22"/>
      <c r="HY76" s="22"/>
      <c r="HZ76" s="22"/>
      <c r="IA76" s="22"/>
      <c r="IB76" s="22"/>
      <c r="IC76" s="22"/>
      <c r="ID76" s="22"/>
      <c r="IE76" s="22"/>
      <c r="IF76" s="22"/>
      <c r="IG76" s="22"/>
    </row>
    <row r="77" spans="1:241" ht="17.25" x14ac:dyDescent="0.25">
      <c r="A77" s="865" t="s">
        <v>53</v>
      </c>
      <c r="B77" s="866"/>
      <c r="C77" s="10" t="s">
        <v>35</v>
      </c>
      <c r="D77" s="29">
        <v>3.4000000000000002E-2</v>
      </c>
      <c r="E77" s="29">
        <v>2.9703822259000496E-2</v>
      </c>
      <c r="F77" s="15">
        <v>-0.13102779838636197</v>
      </c>
      <c r="G77" s="20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22"/>
      <c r="HW77" s="22"/>
      <c r="HX77" s="22"/>
      <c r="HY77" s="22"/>
      <c r="HZ77" s="22"/>
      <c r="IA77" s="22"/>
      <c r="IB77" s="22"/>
      <c r="IC77" s="22"/>
      <c r="ID77" s="22"/>
      <c r="IE77" s="22"/>
      <c r="IF77" s="22"/>
      <c r="IG77" s="22"/>
    </row>
    <row r="78" spans="1:241" x14ac:dyDescent="0.25">
      <c r="A78" s="857" t="s">
        <v>36</v>
      </c>
      <c r="B78" s="858"/>
      <c r="C78" s="10" t="s">
        <v>37</v>
      </c>
      <c r="D78" s="29">
        <v>3.2000000000000001E-2</v>
      </c>
      <c r="E78" s="29">
        <v>3.1788185137373082E-2</v>
      </c>
      <c r="F78" s="15">
        <v>-8.2566039669861743E-2</v>
      </c>
      <c r="G78" s="20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  <c r="EC78" s="22"/>
      <c r="ED78" s="22"/>
      <c r="EE78" s="22"/>
      <c r="EF78" s="22"/>
      <c r="EG78" s="22"/>
      <c r="EH78" s="22"/>
      <c r="EI78" s="22"/>
      <c r="EJ78" s="22"/>
      <c r="EK78" s="22"/>
      <c r="EL78" s="22"/>
      <c r="EM78" s="22"/>
      <c r="EN78" s="22"/>
      <c r="EO78" s="22"/>
      <c r="EP78" s="22"/>
      <c r="EQ78" s="22"/>
      <c r="ER78" s="22"/>
      <c r="ES78" s="22"/>
      <c r="ET78" s="22"/>
      <c r="EU78" s="22"/>
      <c r="EV78" s="22"/>
      <c r="EW78" s="22"/>
      <c r="EX78" s="22"/>
      <c r="EY78" s="22"/>
      <c r="EZ78" s="22"/>
      <c r="FA78" s="22"/>
      <c r="FB78" s="22"/>
      <c r="FC78" s="22"/>
      <c r="FD78" s="22"/>
      <c r="FE78" s="22"/>
      <c r="FF78" s="22"/>
      <c r="FG78" s="22"/>
      <c r="FH78" s="22"/>
      <c r="FI78" s="22"/>
      <c r="FJ78" s="22"/>
      <c r="FK78" s="22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  <c r="FZ78" s="22"/>
      <c r="GA78" s="22"/>
      <c r="GB78" s="22"/>
      <c r="GC78" s="22"/>
      <c r="GD78" s="22"/>
      <c r="GE78" s="22"/>
      <c r="GF78" s="22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22"/>
      <c r="GT78" s="22"/>
      <c r="GU78" s="22"/>
      <c r="GV78" s="22"/>
      <c r="GW78" s="22"/>
      <c r="GX78" s="22"/>
      <c r="GY78" s="22"/>
      <c r="GZ78" s="22"/>
      <c r="HA78" s="22"/>
      <c r="HB78" s="22"/>
      <c r="HC78" s="22"/>
      <c r="HD78" s="22"/>
      <c r="HE78" s="22"/>
      <c r="HF78" s="22"/>
      <c r="HG78" s="22"/>
      <c r="HH78" s="22"/>
      <c r="HI78" s="22"/>
      <c r="HJ78" s="22"/>
      <c r="HK78" s="22"/>
      <c r="HL78" s="22"/>
      <c r="HM78" s="22"/>
      <c r="HN78" s="22"/>
      <c r="HO78" s="22"/>
      <c r="HP78" s="22"/>
      <c r="HQ78" s="22"/>
      <c r="HR78" s="22"/>
      <c r="HS78" s="22"/>
      <c r="HT78" s="22"/>
      <c r="HU78" s="22"/>
      <c r="HV78" s="22"/>
      <c r="HW78" s="22"/>
      <c r="HX78" s="22"/>
      <c r="HY78" s="22"/>
      <c r="HZ78" s="22"/>
      <c r="IA78" s="22"/>
      <c r="IB78" s="22"/>
      <c r="IC78" s="22"/>
      <c r="ID78" s="22"/>
      <c r="IE78" s="22"/>
      <c r="IF78" s="22"/>
      <c r="IG78" s="22"/>
    </row>
    <row r="79" spans="1:241" x14ac:dyDescent="0.25">
      <c r="A79" s="857" t="s">
        <v>38</v>
      </c>
      <c r="B79" s="858"/>
      <c r="C79" s="10" t="s">
        <v>37</v>
      </c>
      <c r="D79" s="29">
        <v>2.8000000000000001E-2</v>
      </c>
      <c r="E79" s="29">
        <v>2.6405087619874333E-2</v>
      </c>
      <c r="F79" s="15">
        <v>-0.10699150178346645</v>
      </c>
      <c r="G79" s="20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  <c r="EC79" s="22"/>
      <c r="ED79" s="22"/>
      <c r="EE79" s="22"/>
      <c r="EF79" s="22"/>
      <c r="EG79" s="22"/>
      <c r="EH79" s="22"/>
      <c r="EI79" s="22"/>
      <c r="EJ79" s="22"/>
      <c r="EK79" s="22"/>
      <c r="EL79" s="22"/>
      <c r="EM79" s="22"/>
      <c r="EN79" s="22"/>
      <c r="EO79" s="22"/>
      <c r="EP79" s="22"/>
      <c r="EQ79" s="22"/>
      <c r="ER79" s="22"/>
      <c r="ES79" s="22"/>
      <c r="ET79" s="22"/>
      <c r="EU79" s="22"/>
      <c r="EV79" s="22"/>
      <c r="EW79" s="22"/>
      <c r="EX79" s="22"/>
      <c r="EY79" s="22"/>
      <c r="EZ79" s="22"/>
      <c r="FA79" s="22"/>
      <c r="FB79" s="22"/>
      <c r="FC79" s="22"/>
      <c r="FD79" s="22"/>
      <c r="FE79" s="22"/>
      <c r="FF79" s="22"/>
      <c r="FG79" s="22"/>
      <c r="FH79" s="22"/>
      <c r="FI79" s="22"/>
      <c r="FJ79" s="22"/>
      <c r="FK79" s="22"/>
      <c r="FL79" s="22"/>
      <c r="FM79" s="22"/>
      <c r="FN79" s="22"/>
      <c r="FO79" s="22"/>
      <c r="FP79" s="22"/>
      <c r="FQ79" s="22"/>
      <c r="FR79" s="22"/>
      <c r="FS79" s="22"/>
      <c r="FT79" s="22"/>
      <c r="FU79" s="22"/>
      <c r="FV79" s="22"/>
      <c r="FW79" s="22"/>
      <c r="FX79" s="22"/>
      <c r="FY79" s="22"/>
      <c r="FZ79" s="22"/>
      <c r="GA79" s="22"/>
      <c r="GB79" s="22"/>
      <c r="GC79" s="22"/>
      <c r="GD79" s="22"/>
      <c r="GE79" s="22"/>
      <c r="GF79" s="22"/>
      <c r="GG79" s="22"/>
      <c r="GH79" s="22"/>
      <c r="GI79" s="22"/>
      <c r="GJ79" s="22"/>
      <c r="GK79" s="22"/>
      <c r="GL79" s="22"/>
      <c r="GM79" s="22"/>
      <c r="GN79" s="22"/>
      <c r="GO79" s="22"/>
      <c r="GP79" s="22"/>
      <c r="GQ79" s="22"/>
      <c r="GR79" s="22"/>
      <c r="GS79" s="22"/>
      <c r="GT79" s="22"/>
      <c r="GU79" s="22"/>
      <c r="GV79" s="22"/>
      <c r="GW79" s="22"/>
      <c r="GX79" s="22"/>
      <c r="GY79" s="22"/>
      <c r="GZ79" s="22"/>
      <c r="HA79" s="22"/>
      <c r="HB79" s="22"/>
      <c r="HC79" s="22"/>
      <c r="HD79" s="22"/>
      <c r="HE79" s="22"/>
      <c r="HF79" s="22"/>
      <c r="HG79" s="22"/>
      <c r="HH79" s="22"/>
      <c r="HI79" s="22"/>
      <c r="HJ79" s="22"/>
      <c r="HK79" s="22"/>
      <c r="HL79" s="22"/>
      <c r="HM79" s="22"/>
      <c r="HN79" s="22"/>
      <c r="HO79" s="22"/>
      <c r="HP79" s="22"/>
      <c r="HQ79" s="22"/>
      <c r="HR79" s="22"/>
      <c r="HS79" s="22"/>
      <c r="HT79" s="22"/>
      <c r="HU79" s="22"/>
      <c r="HV79" s="22"/>
      <c r="HW79" s="22"/>
      <c r="HX79" s="22"/>
      <c r="HY79" s="22"/>
      <c r="HZ79" s="22"/>
      <c r="IA79" s="22"/>
      <c r="IB79" s="22"/>
      <c r="IC79" s="22"/>
      <c r="ID79" s="22"/>
      <c r="IE79" s="22"/>
      <c r="IF79" s="22"/>
      <c r="IG79" s="22"/>
    </row>
    <row r="80" spans="1:241" x14ac:dyDescent="0.25">
      <c r="A80" s="857" t="s">
        <v>39</v>
      </c>
      <c r="B80" s="858"/>
      <c r="C80" s="10" t="s">
        <v>37</v>
      </c>
      <c r="D80" s="29"/>
      <c r="E80" s="29"/>
      <c r="F80" s="18" t="e">
        <v>#DIV/0!</v>
      </c>
      <c r="G80" s="20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  <c r="EC80" s="22"/>
      <c r="ED80" s="22"/>
      <c r="EE80" s="22"/>
      <c r="EF80" s="22"/>
      <c r="EG80" s="22"/>
      <c r="EH80" s="22"/>
      <c r="EI80" s="22"/>
      <c r="EJ80" s="22"/>
      <c r="EK80" s="22"/>
      <c r="EL80" s="22"/>
      <c r="EM80" s="22"/>
      <c r="EN80" s="22"/>
      <c r="EO80" s="22"/>
      <c r="EP80" s="22"/>
      <c r="EQ80" s="22"/>
      <c r="ER80" s="22"/>
      <c r="ES80" s="22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  <c r="GW80" s="22"/>
      <c r="GX80" s="22"/>
      <c r="GY80" s="22"/>
      <c r="GZ80" s="22"/>
      <c r="HA80" s="22"/>
      <c r="HB80" s="22"/>
      <c r="HC80" s="22"/>
      <c r="HD80" s="22"/>
      <c r="HE80" s="22"/>
      <c r="HF80" s="22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22"/>
      <c r="HT80" s="22"/>
      <c r="HU80" s="22"/>
      <c r="HV80" s="22"/>
      <c r="HW80" s="22"/>
      <c r="HX80" s="22"/>
      <c r="HY80" s="22"/>
      <c r="HZ80" s="22"/>
      <c r="IA80" s="22"/>
      <c r="IB80" s="22"/>
      <c r="IC80" s="22"/>
      <c r="ID80" s="22"/>
      <c r="IE80" s="22"/>
      <c r="IF80" s="22"/>
      <c r="IG80" s="22"/>
    </row>
    <row r="81" spans="1:241" x14ac:dyDescent="0.25">
      <c r="A81" s="857" t="s">
        <v>40</v>
      </c>
      <c r="B81" s="858"/>
      <c r="C81" s="10" t="s">
        <v>37</v>
      </c>
      <c r="D81" s="29">
        <v>0.03</v>
      </c>
      <c r="E81" s="29">
        <v>2.9338002586818814E-2</v>
      </c>
      <c r="F81" s="15">
        <v>-8.0915569559665557E-2</v>
      </c>
      <c r="G81" s="20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2"/>
      <c r="HW81" s="22"/>
      <c r="HX81" s="22"/>
      <c r="HY81" s="22"/>
      <c r="HZ81" s="22"/>
      <c r="IA81" s="22"/>
      <c r="IB81" s="22"/>
      <c r="IC81" s="22"/>
      <c r="ID81" s="22"/>
      <c r="IE81" s="22"/>
      <c r="IF81" s="22"/>
      <c r="IG81" s="22"/>
    </row>
    <row r="82" spans="1:241" x14ac:dyDescent="0.25">
      <c r="A82" s="857" t="s">
        <v>41</v>
      </c>
      <c r="B82" s="858"/>
      <c r="C82" s="10" t="s">
        <v>37</v>
      </c>
      <c r="D82" s="29"/>
      <c r="E82" s="29"/>
      <c r="F82" s="18" t="e">
        <v>#DIV/0!</v>
      </c>
      <c r="G82" s="20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  <c r="ID82" s="22"/>
      <c r="IE82" s="22"/>
      <c r="IF82" s="22"/>
      <c r="IG82" s="22"/>
    </row>
    <row r="83" spans="1:241" x14ac:dyDescent="0.25">
      <c r="A83" s="857" t="s">
        <v>42</v>
      </c>
      <c r="B83" s="858"/>
      <c r="C83" s="10" t="s">
        <v>37</v>
      </c>
      <c r="D83" s="29"/>
      <c r="E83" s="29"/>
      <c r="F83" s="18" t="e">
        <v>#DIV/0!</v>
      </c>
      <c r="G83" s="20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  <c r="EC83" s="22"/>
      <c r="ED83" s="22"/>
      <c r="EE83" s="22"/>
      <c r="EF83" s="22"/>
      <c r="EG83" s="22"/>
      <c r="EH83" s="22"/>
      <c r="EI83" s="22"/>
      <c r="EJ83" s="22"/>
      <c r="EK83" s="22"/>
      <c r="EL83" s="22"/>
      <c r="EM83" s="22"/>
      <c r="EN83" s="22"/>
      <c r="EO83" s="22"/>
      <c r="EP83" s="22"/>
      <c r="EQ83" s="22"/>
      <c r="ER83" s="22"/>
      <c r="ES83" s="22"/>
      <c r="ET83" s="22"/>
      <c r="EU83" s="22"/>
      <c r="EV83" s="22"/>
      <c r="EW83" s="22"/>
      <c r="EX83" s="22"/>
      <c r="EY83" s="22"/>
      <c r="EZ83" s="22"/>
      <c r="FA83" s="22"/>
      <c r="FB83" s="22"/>
      <c r="FC83" s="22"/>
      <c r="FD83" s="22"/>
      <c r="FE83" s="22"/>
      <c r="FF83" s="22"/>
      <c r="FG83" s="22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22"/>
      <c r="GT83" s="22"/>
      <c r="GU83" s="22"/>
      <c r="GV83" s="22"/>
      <c r="GW83" s="22"/>
      <c r="GX83" s="22"/>
      <c r="GY83" s="22"/>
      <c r="GZ83" s="22"/>
      <c r="HA83" s="22"/>
      <c r="HB83" s="22"/>
      <c r="HC83" s="22"/>
      <c r="HD83" s="22"/>
      <c r="HE83" s="22"/>
      <c r="HF83" s="22"/>
      <c r="HG83" s="22"/>
      <c r="HH83" s="22"/>
      <c r="HI83" s="22"/>
      <c r="HJ83" s="22"/>
      <c r="HK83" s="22"/>
      <c r="HL83" s="22"/>
      <c r="HM83" s="22"/>
      <c r="HN83" s="22"/>
      <c r="HO83" s="22"/>
      <c r="HP83" s="22"/>
      <c r="HQ83" s="22"/>
      <c r="HR83" s="22"/>
      <c r="HS83" s="22"/>
      <c r="HT83" s="22"/>
      <c r="HU83" s="22"/>
      <c r="HV83" s="22"/>
      <c r="HW83" s="22"/>
      <c r="HX83" s="22"/>
      <c r="HY83" s="22"/>
      <c r="HZ83" s="22"/>
      <c r="IA83" s="22"/>
      <c r="IB83" s="22"/>
      <c r="IC83" s="22"/>
      <c r="ID83" s="22"/>
      <c r="IE83" s="22"/>
      <c r="IF83" s="22"/>
      <c r="IG83" s="22"/>
    </row>
    <row r="84" spans="1:241" x14ac:dyDescent="0.25">
      <c r="A84" s="857" t="s">
        <v>43</v>
      </c>
      <c r="B84" s="858"/>
      <c r="C84" s="10" t="s">
        <v>37</v>
      </c>
      <c r="D84" s="29"/>
      <c r="E84" s="29"/>
      <c r="F84" s="18" t="e">
        <v>#DIV/0!</v>
      </c>
      <c r="G84" s="20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</row>
    <row r="85" spans="1:241" x14ac:dyDescent="0.25">
      <c r="A85" s="863" t="s">
        <v>54</v>
      </c>
      <c r="B85" s="864"/>
      <c r="C85" s="10" t="s">
        <v>35</v>
      </c>
      <c r="D85" s="30" t="s">
        <v>55</v>
      </c>
      <c r="E85" s="30"/>
      <c r="F85" s="15"/>
      <c r="G85" s="20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22"/>
      <c r="IG85" s="22"/>
    </row>
    <row r="86" spans="1:241" x14ac:dyDescent="0.25">
      <c r="A86" s="857" t="s">
        <v>36</v>
      </c>
      <c r="B86" s="858"/>
      <c r="C86" s="10" t="s">
        <v>37</v>
      </c>
      <c r="D86" s="30">
        <v>1.3</v>
      </c>
      <c r="E86" s="30">
        <v>1.1583391977480646</v>
      </c>
      <c r="F86" s="15">
        <v>-0.42094017094017094</v>
      </c>
      <c r="G86" s="20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  <c r="EC86" s="22"/>
      <c r="ED86" s="22"/>
      <c r="EE86" s="22"/>
      <c r="EF86" s="22"/>
      <c r="EG86" s="22"/>
      <c r="EH86" s="22"/>
      <c r="EI86" s="22"/>
      <c r="EJ86" s="22"/>
      <c r="EK86" s="22"/>
      <c r="EL86" s="22"/>
      <c r="EM86" s="22"/>
      <c r="EN86" s="22"/>
      <c r="EO86" s="22"/>
      <c r="EP86" s="22"/>
      <c r="EQ86" s="22"/>
      <c r="ER86" s="22"/>
      <c r="ES86" s="22"/>
      <c r="ET86" s="22"/>
      <c r="EU86" s="22"/>
      <c r="EV86" s="22"/>
      <c r="EW86" s="22"/>
      <c r="EX86" s="22"/>
      <c r="EY86" s="22"/>
      <c r="EZ86" s="22"/>
      <c r="FA86" s="22"/>
      <c r="FB86" s="22"/>
      <c r="FC86" s="22"/>
      <c r="FD86" s="22"/>
      <c r="FE86" s="22"/>
      <c r="FF86" s="22"/>
      <c r="FG86" s="22"/>
      <c r="FH86" s="22"/>
      <c r="FI86" s="22"/>
      <c r="FJ86" s="22"/>
      <c r="FK86" s="22"/>
      <c r="FL86" s="22"/>
      <c r="FM86" s="22"/>
      <c r="FN86" s="22"/>
      <c r="FO86" s="22"/>
      <c r="FP86" s="22"/>
      <c r="FQ86" s="22"/>
      <c r="FR86" s="22"/>
      <c r="FS86" s="22"/>
      <c r="FT86" s="22"/>
      <c r="FU86" s="22"/>
      <c r="FV86" s="22"/>
      <c r="FW86" s="22"/>
      <c r="FX86" s="22"/>
      <c r="FY86" s="22"/>
      <c r="FZ86" s="22"/>
      <c r="GA86" s="22"/>
      <c r="GB86" s="22"/>
      <c r="GC86" s="22"/>
      <c r="GD86" s="22"/>
      <c r="GE86" s="22"/>
      <c r="GF86" s="22"/>
      <c r="GG86" s="22"/>
      <c r="GH86" s="22"/>
      <c r="GI86" s="22"/>
      <c r="GJ86" s="22"/>
      <c r="GK86" s="22"/>
      <c r="GL86" s="22"/>
      <c r="GM86" s="22"/>
      <c r="GN86" s="22"/>
      <c r="GO86" s="22"/>
      <c r="GP86" s="22"/>
      <c r="GQ86" s="22"/>
      <c r="GR86" s="22"/>
      <c r="GS86" s="22"/>
      <c r="GT86" s="22"/>
      <c r="GU86" s="22"/>
      <c r="GV86" s="22"/>
      <c r="GW86" s="22"/>
      <c r="GX86" s="22"/>
      <c r="GY86" s="22"/>
      <c r="GZ86" s="22"/>
      <c r="HA86" s="22"/>
      <c r="HB86" s="22"/>
      <c r="HC86" s="22"/>
      <c r="HD86" s="22"/>
      <c r="HE86" s="22"/>
      <c r="HF86" s="22"/>
      <c r="HG86" s="22"/>
      <c r="HH86" s="22"/>
      <c r="HI86" s="22"/>
      <c r="HJ86" s="22"/>
      <c r="HK86" s="22"/>
      <c r="HL86" s="22"/>
      <c r="HM86" s="22"/>
      <c r="HN86" s="22"/>
      <c r="HO86" s="22"/>
      <c r="HP86" s="22"/>
      <c r="HQ86" s="22"/>
      <c r="HR86" s="22"/>
      <c r="HS86" s="22"/>
      <c r="HT86" s="22"/>
      <c r="HU86" s="22"/>
      <c r="HV86" s="22"/>
      <c r="HW86" s="22"/>
      <c r="HX86" s="22"/>
      <c r="HY86" s="22"/>
      <c r="HZ86" s="22"/>
      <c r="IA86" s="22"/>
      <c r="IB86" s="22"/>
      <c r="IC86" s="22"/>
      <c r="ID86" s="22"/>
      <c r="IE86" s="22"/>
      <c r="IF86" s="22"/>
      <c r="IG86" s="22"/>
    </row>
    <row r="87" spans="1:241" x14ac:dyDescent="0.25">
      <c r="A87" s="857" t="s">
        <v>48</v>
      </c>
      <c r="B87" s="858"/>
      <c r="C87" s="10" t="s">
        <v>37</v>
      </c>
      <c r="D87" s="30"/>
      <c r="E87" s="30"/>
      <c r="F87" s="18" t="e">
        <v>#DIV/0!</v>
      </c>
      <c r="G87" s="20"/>
    </row>
    <row r="88" spans="1:241" x14ac:dyDescent="0.25">
      <c r="A88" s="857" t="s">
        <v>38</v>
      </c>
      <c r="B88" s="858"/>
      <c r="C88" s="10" t="s">
        <v>37</v>
      </c>
      <c r="D88" s="30">
        <v>1.1000000000000001</v>
      </c>
      <c r="E88" s="30">
        <v>0.86461109616842324</v>
      </c>
      <c r="F88" s="15">
        <v>-0.36118372012886307</v>
      </c>
      <c r="G88" s="20"/>
    </row>
    <row r="89" spans="1:241" x14ac:dyDescent="0.25">
      <c r="A89" s="857" t="s">
        <v>50</v>
      </c>
      <c r="B89" s="858"/>
      <c r="C89" s="10" t="s">
        <v>37</v>
      </c>
      <c r="D89" s="30"/>
      <c r="E89" s="30"/>
      <c r="F89" s="18" t="e">
        <v>#DIV/0!</v>
      </c>
      <c r="G89" s="20"/>
    </row>
    <row r="90" spans="1:241" x14ac:dyDescent="0.25">
      <c r="A90" s="857" t="s">
        <v>39</v>
      </c>
      <c r="B90" s="858"/>
      <c r="C90" s="10" t="s">
        <v>37</v>
      </c>
      <c r="D90" s="30"/>
      <c r="E90" s="30"/>
      <c r="F90" s="18" t="e">
        <v>#DIV/0!</v>
      </c>
      <c r="G90" s="20"/>
    </row>
    <row r="91" spans="1:241" x14ac:dyDescent="0.25">
      <c r="A91" s="857" t="s">
        <v>40</v>
      </c>
      <c r="B91" s="858"/>
      <c r="C91" s="10" t="s">
        <v>37</v>
      </c>
      <c r="D91" s="30">
        <v>1.1000000000000001</v>
      </c>
      <c r="E91" s="30">
        <v>0.9051910375902722</v>
      </c>
      <c r="F91" s="15">
        <v>-0.30709177199819299</v>
      </c>
      <c r="G91" s="20"/>
    </row>
    <row r="92" spans="1:241" x14ac:dyDescent="0.25">
      <c r="A92" s="857" t="s">
        <v>41</v>
      </c>
      <c r="B92" s="858"/>
      <c r="C92" s="10" t="s">
        <v>37</v>
      </c>
      <c r="D92" s="30"/>
      <c r="E92" s="30"/>
      <c r="F92" s="18" t="e">
        <v>#DIV/0!</v>
      </c>
      <c r="G92" s="20"/>
    </row>
    <row r="93" spans="1:241" x14ac:dyDescent="0.25">
      <c r="A93" s="857" t="s">
        <v>49</v>
      </c>
      <c r="B93" s="858"/>
      <c r="C93" s="10" t="s">
        <v>37</v>
      </c>
      <c r="D93" s="30">
        <v>1.1000000000000001</v>
      </c>
      <c r="E93" s="30">
        <v>1</v>
      </c>
      <c r="F93" s="15">
        <v>-9.398611918356195E-2</v>
      </c>
      <c r="G93" s="20"/>
    </row>
    <row r="94" spans="1:241" x14ac:dyDescent="0.25">
      <c r="A94" s="857" t="s">
        <v>42</v>
      </c>
      <c r="B94" s="858"/>
      <c r="C94" s="10" t="s">
        <v>37</v>
      </c>
      <c r="D94" s="30"/>
      <c r="E94" s="30"/>
      <c r="F94" s="18" t="e">
        <v>#DIV/0!</v>
      </c>
      <c r="G94" s="20"/>
    </row>
    <row r="95" spans="1:241" x14ac:dyDescent="0.25">
      <c r="A95" s="857" t="s">
        <v>43</v>
      </c>
      <c r="B95" s="858"/>
      <c r="C95" s="10" t="s">
        <v>37</v>
      </c>
      <c r="D95" s="30"/>
      <c r="E95" s="30"/>
      <c r="F95" s="18" t="e">
        <v>#DIV/0!</v>
      </c>
      <c r="G95" s="20"/>
    </row>
    <row r="96" spans="1:241" x14ac:dyDescent="0.25">
      <c r="A96" s="863" t="s">
        <v>56</v>
      </c>
      <c r="B96" s="864"/>
      <c r="C96" s="10"/>
      <c r="D96" s="30"/>
      <c r="E96" s="30"/>
      <c r="F96" s="15"/>
      <c r="G96" s="20"/>
    </row>
    <row r="97" spans="1:7" x14ac:dyDescent="0.25">
      <c r="A97" s="857" t="s">
        <v>36</v>
      </c>
      <c r="B97" s="858"/>
      <c r="C97" s="10" t="s">
        <v>35</v>
      </c>
      <c r="D97" s="30">
        <v>0.3</v>
      </c>
      <c r="E97" s="30">
        <v>0.24920486099703845</v>
      </c>
      <c r="F97" s="15">
        <v>-0.19631694559290749</v>
      </c>
      <c r="G97" s="20"/>
    </row>
    <row r="98" spans="1:7" x14ac:dyDescent="0.25">
      <c r="A98" s="857" t="s">
        <v>48</v>
      </c>
      <c r="B98" s="858"/>
      <c r="C98" s="10" t="s">
        <v>37</v>
      </c>
      <c r="D98" s="30"/>
      <c r="E98" s="30"/>
      <c r="F98" s="18" t="e">
        <v>#DIV/0!</v>
      </c>
      <c r="G98" s="20"/>
    </row>
    <row r="99" spans="1:7" x14ac:dyDescent="0.25">
      <c r="A99" s="857" t="s">
        <v>38</v>
      </c>
      <c r="B99" s="858"/>
      <c r="C99" s="10" t="s">
        <v>37</v>
      </c>
      <c r="D99" s="30">
        <v>0.3</v>
      </c>
      <c r="E99" s="30">
        <v>0.26429301515759807</v>
      </c>
      <c r="F99" s="15">
        <v>-0.1698084364867154</v>
      </c>
      <c r="G99" s="20"/>
    </row>
    <row r="100" spans="1:7" x14ac:dyDescent="0.25">
      <c r="A100" s="857" t="s">
        <v>50</v>
      </c>
      <c r="B100" s="858"/>
      <c r="C100" s="10" t="s">
        <v>37</v>
      </c>
      <c r="D100" s="30"/>
      <c r="E100" s="30"/>
      <c r="F100" s="18" t="e">
        <v>#DIV/0!</v>
      </c>
      <c r="G100" s="20"/>
    </row>
    <row r="101" spans="1:7" x14ac:dyDescent="0.25">
      <c r="A101" s="863" t="s">
        <v>57</v>
      </c>
      <c r="B101" s="864"/>
      <c r="C101" s="10"/>
      <c r="D101" s="30"/>
      <c r="E101" s="30"/>
      <c r="F101" s="15"/>
      <c r="G101" s="20"/>
    </row>
    <row r="102" spans="1:7" x14ac:dyDescent="0.25">
      <c r="A102" s="857" t="s">
        <v>40</v>
      </c>
      <c r="B102" s="858"/>
      <c r="C102" s="10" t="s">
        <v>35</v>
      </c>
      <c r="D102" s="30">
        <v>0.3</v>
      </c>
      <c r="E102" s="30">
        <v>0.26689064449232353</v>
      </c>
      <c r="F102" s="15">
        <v>-5.6648484399837717E-2</v>
      </c>
      <c r="G102" s="20"/>
    </row>
    <row r="103" spans="1:7" x14ac:dyDescent="0.25">
      <c r="A103" s="857" t="s">
        <v>41</v>
      </c>
      <c r="B103" s="858"/>
      <c r="C103" s="10" t="s">
        <v>37</v>
      </c>
      <c r="D103" s="30"/>
      <c r="E103" s="30"/>
      <c r="F103" s="18" t="e">
        <v>#DIV/0!</v>
      </c>
      <c r="G103" s="20"/>
    </row>
    <row r="104" spans="1:7" x14ac:dyDescent="0.25">
      <c r="A104" s="857" t="s">
        <v>49</v>
      </c>
      <c r="B104" s="858"/>
      <c r="C104" s="10" t="s">
        <v>37</v>
      </c>
      <c r="D104" s="30">
        <v>0.57999999999999996</v>
      </c>
      <c r="E104" s="30">
        <v>0.54093684222708982</v>
      </c>
      <c r="F104" s="15">
        <v>-1.5457518091608642E-2</v>
      </c>
      <c r="G104" s="20"/>
    </row>
    <row r="105" spans="1:7" x14ac:dyDescent="0.25">
      <c r="A105" s="857" t="s">
        <v>42</v>
      </c>
      <c r="B105" s="858"/>
      <c r="C105" s="10" t="s">
        <v>37</v>
      </c>
      <c r="D105" s="30"/>
      <c r="E105" s="30"/>
      <c r="F105" s="18" t="e">
        <v>#DIV/0!</v>
      </c>
      <c r="G105" s="20"/>
    </row>
    <row r="106" spans="1:7" x14ac:dyDescent="0.25">
      <c r="A106" s="857" t="s">
        <v>43</v>
      </c>
      <c r="B106" s="858"/>
      <c r="C106" s="10" t="s">
        <v>37</v>
      </c>
      <c r="D106" s="30"/>
      <c r="E106" s="30"/>
      <c r="F106" s="18" t="e">
        <v>#DIV/0!</v>
      </c>
      <c r="G106" s="20"/>
    </row>
    <row r="107" spans="1:7" x14ac:dyDescent="0.25">
      <c r="A107" s="863" t="s">
        <v>58</v>
      </c>
      <c r="B107" s="864"/>
      <c r="C107" s="10" t="s">
        <v>59</v>
      </c>
      <c r="D107" s="13"/>
      <c r="E107" s="30"/>
      <c r="F107" s="15"/>
      <c r="G107" s="20"/>
    </row>
    <row r="108" spans="1:7" x14ac:dyDescent="0.25">
      <c r="A108" s="857" t="s">
        <v>36</v>
      </c>
      <c r="B108" s="858"/>
      <c r="C108" s="10" t="s">
        <v>37</v>
      </c>
      <c r="D108" s="31">
        <v>3.0000000000000001E-3</v>
      </c>
      <c r="E108" s="31">
        <v>2.4569493337736185E-3</v>
      </c>
      <c r="F108" s="15">
        <v>-0.26329053346016518</v>
      </c>
      <c r="G108" s="20"/>
    </row>
    <row r="109" spans="1:7" x14ac:dyDescent="0.25">
      <c r="A109" s="857" t="s">
        <v>48</v>
      </c>
      <c r="B109" s="858"/>
      <c r="C109" s="10" t="s">
        <v>37</v>
      </c>
      <c r="D109" s="31"/>
      <c r="E109" s="31"/>
      <c r="F109" s="18" t="e">
        <v>#DIV/0!</v>
      </c>
      <c r="G109" s="32"/>
    </row>
    <row r="110" spans="1:7" x14ac:dyDescent="0.25">
      <c r="A110" s="857" t="s">
        <v>38</v>
      </c>
      <c r="B110" s="858"/>
      <c r="C110" s="10" t="s">
        <v>37</v>
      </c>
      <c r="D110" s="31">
        <v>3.0000000000000001E-3</v>
      </c>
      <c r="E110" s="31">
        <v>2.3691020507651478E-3</v>
      </c>
      <c r="F110" s="15">
        <v>-0.226772654746875</v>
      </c>
      <c r="G110" s="20"/>
    </row>
    <row r="111" spans="1:7" x14ac:dyDescent="0.25">
      <c r="A111" s="857" t="s">
        <v>50</v>
      </c>
      <c r="B111" s="858"/>
      <c r="C111" s="10" t="s">
        <v>37</v>
      </c>
      <c r="D111" s="31"/>
      <c r="E111" s="31"/>
      <c r="F111" s="18" t="e">
        <v>#DIV/0!</v>
      </c>
      <c r="G111" s="20"/>
    </row>
    <row r="112" spans="1:7" x14ac:dyDescent="0.25">
      <c r="A112" s="857" t="s">
        <v>39</v>
      </c>
      <c r="B112" s="858"/>
      <c r="C112" s="10" t="s">
        <v>37</v>
      </c>
      <c r="D112" s="31"/>
      <c r="E112" s="31"/>
      <c r="F112" s="18" t="e">
        <v>#DIV/0!</v>
      </c>
      <c r="G112" s="20"/>
    </row>
    <row r="113" spans="1:7" x14ac:dyDescent="0.25">
      <c r="A113" s="857" t="s">
        <v>40</v>
      </c>
      <c r="B113" s="858"/>
      <c r="C113" s="10" t="s">
        <v>37</v>
      </c>
      <c r="D113" s="31">
        <v>2E-3</v>
      </c>
      <c r="E113" s="31">
        <v>1.9764419476884241E-3</v>
      </c>
      <c r="F113" s="15">
        <v>0</v>
      </c>
      <c r="G113" s="20"/>
    </row>
    <row r="114" spans="1:7" x14ac:dyDescent="0.25">
      <c r="A114" s="857" t="s">
        <v>41</v>
      </c>
      <c r="B114" s="858"/>
      <c r="C114" s="10" t="s">
        <v>37</v>
      </c>
      <c r="D114" s="31"/>
      <c r="E114" s="31"/>
      <c r="F114" s="18" t="e">
        <v>#DIV/0!</v>
      </c>
      <c r="G114" s="20"/>
    </row>
    <row r="115" spans="1:7" x14ac:dyDescent="0.25">
      <c r="A115" s="857" t="s">
        <v>49</v>
      </c>
      <c r="B115" s="858"/>
      <c r="C115" s="10" t="s">
        <v>37</v>
      </c>
      <c r="D115" s="31">
        <v>2E-3</v>
      </c>
      <c r="E115" s="31">
        <v>2.0253681767107316E-3</v>
      </c>
      <c r="F115" s="15">
        <v>0</v>
      </c>
      <c r="G115" s="20"/>
    </row>
    <row r="116" spans="1:7" x14ac:dyDescent="0.25">
      <c r="A116" s="857" t="s">
        <v>42</v>
      </c>
      <c r="B116" s="858"/>
      <c r="C116" s="10" t="s">
        <v>37</v>
      </c>
      <c r="D116" s="31"/>
      <c r="E116" s="31"/>
      <c r="F116" s="18" t="e">
        <v>#DIV/0!</v>
      </c>
      <c r="G116" s="20"/>
    </row>
    <row r="117" spans="1:7" x14ac:dyDescent="0.25">
      <c r="A117" s="857" t="s">
        <v>43</v>
      </c>
      <c r="B117" s="858"/>
      <c r="C117" s="10" t="s">
        <v>37</v>
      </c>
      <c r="D117" s="31"/>
      <c r="E117" s="31"/>
      <c r="F117" s="18" t="e">
        <v>#DIV/0!</v>
      </c>
      <c r="G117" s="20"/>
    </row>
    <row r="118" spans="1:7" x14ac:dyDescent="0.25">
      <c r="A118" s="863" t="s">
        <v>60</v>
      </c>
      <c r="B118" s="864"/>
      <c r="C118" s="10"/>
      <c r="D118" s="13"/>
      <c r="E118" s="33"/>
      <c r="F118" s="15"/>
      <c r="G118" s="20"/>
    </row>
    <row r="119" spans="1:7" x14ac:dyDescent="0.25">
      <c r="A119" s="863" t="s">
        <v>61</v>
      </c>
      <c r="B119" s="864"/>
      <c r="C119" s="4" t="s">
        <v>62</v>
      </c>
      <c r="D119" s="13"/>
      <c r="E119" s="33"/>
      <c r="F119" s="15"/>
      <c r="G119" s="20"/>
    </row>
    <row r="120" spans="1:7" x14ac:dyDescent="0.25">
      <c r="A120" s="857" t="s">
        <v>36</v>
      </c>
      <c r="B120" s="858"/>
      <c r="C120" s="10" t="s">
        <v>37</v>
      </c>
      <c r="D120" s="13">
        <v>6.9999999999999999E-4</v>
      </c>
      <c r="E120" s="33">
        <v>3.6854240006604276E-4</v>
      </c>
      <c r="F120" s="15">
        <v>-0.43361291558469744</v>
      </c>
      <c r="G120" s="20"/>
    </row>
    <row r="121" spans="1:7" x14ac:dyDescent="0.25">
      <c r="A121" s="857" t="s">
        <v>48</v>
      </c>
      <c r="B121" s="858"/>
      <c r="C121" s="10" t="s">
        <v>37</v>
      </c>
      <c r="D121" s="13"/>
      <c r="E121" s="33"/>
      <c r="F121" s="18" t="e">
        <v>#DIV/0!</v>
      </c>
      <c r="G121" s="32"/>
    </row>
    <row r="122" spans="1:7" x14ac:dyDescent="0.25">
      <c r="A122" s="857" t="s">
        <v>38</v>
      </c>
      <c r="B122" s="858"/>
      <c r="C122" s="10" t="s">
        <v>37</v>
      </c>
      <c r="D122" s="13">
        <v>6.9999999999999999E-4</v>
      </c>
      <c r="E122" s="33">
        <v>3.7370201079406899E-4</v>
      </c>
      <c r="F122" s="15">
        <v>-0.43361291558469744</v>
      </c>
      <c r="G122" s="20"/>
    </row>
    <row r="123" spans="1:7" x14ac:dyDescent="0.25">
      <c r="A123" s="857" t="s">
        <v>50</v>
      </c>
      <c r="B123" s="858"/>
      <c r="C123" s="10" t="s">
        <v>37</v>
      </c>
      <c r="D123" s="13"/>
      <c r="E123" s="33"/>
      <c r="F123" s="18" t="e">
        <v>#DIV/0!</v>
      </c>
      <c r="G123" s="20"/>
    </row>
    <row r="124" spans="1:7" x14ac:dyDescent="0.25">
      <c r="A124" s="857" t="s">
        <v>39</v>
      </c>
      <c r="B124" s="858"/>
      <c r="C124" s="10" t="s">
        <v>37</v>
      </c>
      <c r="D124" s="13"/>
      <c r="E124" s="33"/>
      <c r="F124" s="18" t="e">
        <v>#DIV/0!</v>
      </c>
      <c r="G124" s="20"/>
    </row>
    <row r="125" spans="1:7" x14ac:dyDescent="0.25">
      <c r="A125" s="857" t="s">
        <v>40</v>
      </c>
      <c r="B125" s="858"/>
      <c r="C125" s="10" t="s">
        <v>37</v>
      </c>
      <c r="D125" s="13">
        <v>6.9999999999999999E-4</v>
      </c>
      <c r="E125" s="33">
        <v>6.9309544438491094E-4</v>
      </c>
      <c r="F125" s="15">
        <v>-5.0809201521061893E-2</v>
      </c>
      <c r="G125" s="20"/>
    </row>
    <row r="126" spans="1:7" x14ac:dyDescent="0.25">
      <c r="A126" s="857" t="s">
        <v>41</v>
      </c>
      <c r="B126" s="858"/>
      <c r="C126" s="10" t="s">
        <v>37</v>
      </c>
      <c r="D126" s="13"/>
      <c r="E126" s="33"/>
      <c r="F126" s="18" t="e">
        <v>#DIV/0!</v>
      </c>
      <c r="G126" s="20"/>
    </row>
    <row r="127" spans="1:7" x14ac:dyDescent="0.25">
      <c r="A127" s="857" t="s">
        <v>49</v>
      </c>
      <c r="B127" s="858"/>
      <c r="C127" s="10" t="s">
        <v>37</v>
      </c>
      <c r="D127" s="33">
        <v>6.9999999999999999E-4</v>
      </c>
      <c r="E127" s="33">
        <v>7.0447588755155892E-4</v>
      </c>
      <c r="F127" s="15">
        <v>-5.9251005754749723E-2</v>
      </c>
      <c r="G127" s="20"/>
    </row>
    <row r="128" spans="1:7" x14ac:dyDescent="0.25">
      <c r="A128" s="857" t="s">
        <v>42</v>
      </c>
      <c r="B128" s="858"/>
      <c r="C128" s="10" t="s">
        <v>37</v>
      </c>
      <c r="D128" s="33"/>
      <c r="E128" s="34"/>
      <c r="F128" s="18" t="e">
        <v>#DIV/0!</v>
      </c>
      <c r="G128" s="20"/>
    </row>
    <row r="129" spans="1:7" x14ac:dyDescent="0.25">
      <c r="A129" s="857" t="s">
        <v>43</v>
      </c>
      <c r="B129" s="858"/>
      <c r="C129" s="10" t="s">
        <v>37</v>
      </c>
      <c r="D129" s="27"/>
      <c r="E129" s="34"/>
      <c r="F129" s="18" t="e">
        <v>#DIV/0!</v>
      </c>
      <c r="G129" s="20"/>
    </row>
    <row r="130" spans="1:7" x14ac:dyDescent="0.25">
      <c r="A130" s="863" t="s">
        <v>63</v>
      </c>
      <c r="B130" s="864"/>
      <c r="C130" s="3"/>
      <c r="D130" s="13"/>
      <c r="E130" s="33"/>
      <c r="F130" s="15"/>
      <c r="G130" s="20"/>
    </row>
    <row r="131" spans="1:7" x14ac:dyDescent="0.25">
      <c r="A131" s="857" t="s">
        <v>36</v>
      </c>
      <c r="B131" s="858"/>
      <c r="C131" s="10" t="s">
        <v>62</v>
      </c>
      <c r="D131" s="27">
        <v>1.5E-3</v>
      </c>
      <c r="E131" s="33">
        <v>3.6854240006604276E-4</v>
      </c>
      <c r="F131" s="15">
        <v>-0.7187109309575177</v>
      </c>
      <c r="G131" s="20"/>
    </row>
    <row r="132" spans="1:7" x14ac:dyDescent="0.25">
      <c r="A132" s="857" t="s">
        <v>48</v>
      </c>
      <c r="B132" s="858"/>
      <c r="C132" s="10" t="s">
        <v>37</v>
      </c>
      <c r="D132" s="27"/>
      <c r="E132" s="33"/>
      <c r="F132" s="18" t="e">
        <v>#DIV/0!</v>
      </c>
      <c r="G132" s="20"/>
    </row>
    <row r="133" spans="1:7" x14ac:dyDescent="0.25">
      <c r="A133" s="857" t="s">
        <v>38</v>
      </c>
      <c r="B133" s="858"/>
      <c r="C133" s="10" t="s">
        <v>37</v>
      </c>
      <c r="D133" s="27">
        <v>1.5E-3</v>
      </c>
      <c r="E133" s="33">
        <v>3.7370201079406899E-4</v>
      </c>
      <c r="F133" s="15">
        <v>-0.71834909128063629</v>
      </c>
      <c r="G133" s="20"/>
    </row>
    <row r="134" spans="1:7" x14ac:dyDescent="0.25">
      <c r="A134" s="857" t="s">
        <v>50</v>
      </c>
      <c r="B134" s="858"/>
      <c r="C134" s="10" t="s">
        <v>37</v>
      </c>
      <c r="D134" s="13"/>
      <c r="E134" s="33"/>
      <c r="F134" s="18" t="e">
        <v>#DIV/0!</v>
      </c>
      <c r="G134" s="20"/>
    </row>
    <row r="135" spans="1:7" x14ac:dyDescent="0.25">
      <c r="A135" s="863" t="s">
        <v>64</v>
      </c>
      <c r="B135" s="864"/>
      <c r="C135" s="10"/>
      <c r="D135" s="13"/>
      <c r="E135" s="33"/>
      <c r="F135" s="15"/>
      <c r="G135" s="20"/>
    </row>
    <row r="136" spans="1:7" x14ac:dyDescent="0.25">
      <c r="A136" s="863" t="s">
        <v>65</v>
      </c>
      <c r="B136" s="864"/>
      <c r="C136" s="10" t="s">
        <v>66</v>
      </c>
      <c r="D136" s="13"/>
      <c r="E136" s="13"/>
      <c r="F136" s="15"/>
      <c r="G136" s="20"/>
    </row>
    <row r="137" spans="1:7" x14ac:dyDescent="0.25">
      <c r="A137" s="857" t="s">
        <v>36</v>
      </c>
      <c r="B137" s="858"/>
      <c r="C137" s="10" t="s">
        <v>37</v>
      </c>
      <c r="D137" s="30">
        <v>110</v>
      </c>
      <c r="E137" s="30">
        <v>94.62687609501495</v>
      </c>
      <c r="F137" s="15">
        <v>-0.16567726068752325</v>
      </c>
      <c r="G137" s="20"/>
    </row>
    <row r="138" spans="1:7" x14ac:dyDescent="0.25">
      <c r="A138" s="857" t="s">
        <v>48</v>
      </c>
      <c r="B138" s="858"/>
      <c r="C138" s="10" t="s">
        <v>37</v>
      </c>
      <c r="D138" s="30"/>
      <c r="E138" s="30"/>
      <c r="F138" s="18" t="e">
        <v>#DIV/0!</v>
      </c>
      <c r="G138" s="20"/>
    </row>
    <row r="139" spans="1:7" x14ac:dyDescent="0.25">
      <c r="A139" s="857" t="s">
        <v>38</v>
      </c>
      <c r="B139" s="858"/>
      <c r="C139" s="10" t="s">
        <v>37</v>
      </c>
      <c r="D139" s="30">
        <v>110</v>
      </c>
      <c r="E139" s="30">
        <v>95.678987176765901</v>
      </c>
      <c r="F139" s="15">
        <v>-0.16567726068752325</v>
      </c>
      <c r="G139" s="20"/>
    </row>
    <row r="140" spans="1:7" x14ac:dyDescent="0.25">
      <c r="A140" s="857" t="s">
        <v>50</v>
      </c>
      <c r="B140" s="858"/>
      <c r="C140" s="10" t="s">
        <v>37</v>
      </c>
      <c r="D140" s="30"/>
      <c r="E140" s="30"/>
      <c r="F140" s="18" t="e">
        <v>#DIV/0!</v>
      </c>
      <c r="G140" s="20"/>
    </row>
    <row r="141" spans="1:7" x14ac:dyDescent="0.25">
      <c r="A141" s="857" t="s">
        <v>39</v>
      </c>
      <c r="B141" s="858"/>
      <c r="C141" s="10" t="s">
        <v>37</v>
      </c>
      <c r="D141" s="30"/>
      <c r="E141" s="30"/>
      <c r="F141" s="18" t="e">
        <v>#DIV/0!</v>
      </c>
      <c r="G141" s="20"/>
    </row>
    <row r="142" spans="1:7" x14ac:dyDescent="0.25">
      <c r="A142" s="857" t="s">
        <v>40</v>
      </c>
      <c r="B142" s="858"/>
      <c r="C142" s="10" t="s">
        <v>37</v>
      </c>
      <c r="D142" s="30">
        <v>110</v>
      </c>
      <c r="E142" s="30">
        <v>95.678987176765901</v>
      </c>
      <c r="F142" s="15">
        <v>-0.16567726068752325</v>
      </c>
      <c r="G142" s="20"/>
    </row>
    <row r="143" spans="1:7" x14ac:dyDescent="0.25">
      <c r="A143" s="857" t="s">
        <v>41</v>
      </c>
      <c r="B143" s="858"/>
      <c r="C143" s="10" t="s">
        <v>37</v>
      </c>
      <c r="D143" s="30"/>
      <c r="E143" s="30"/>
      <c r="F143" s="18" t="e">
        <v>#DIV/0!</v>
      </c>
      <c r="G143" s="20"/>
    </row>
    <row r="144" spans="1:7" x14ac:dyDescent="0.25">
      <c r="A144" s="857" t="s">
        <v>49</v>
      </c>
      <c r="B144" s="858"/>
      <c r="C144" s="10" t="s">
        <v>37</v>
      </c>
      <c r="D144" s="30">
        <v>110</v>
      </c>
      <c r="E144" s="30">
        <v>95.678987176765901</v>
      </c>
      <c r="F144" s="15">
        <v>-0.16567726068752325</v>
      </c>
      <c r="G144" s="20"/>
    </row>
    <row r="145" spans="1:241" x14ac:dyDescent="0.25">
      <c r="A145" s="857" t="s">
        <v>42</v>
      </c>
      <c r="B145" s="858"/>
      <c r="C145" s="10" t="s">
        <v>37</v>
      </c>
      <c r="D145" s="30"/>
      <c r="E145" s="30"/>
      <c r="F145" s="18" t="e">
        <v>#DIV/0!</v>
      </c>
      <c r="G145" s="20"/>
    </row>
    <row r="146" spans="1:241" x14ac:dyDescent="0.25">
      <c r="A146" s="857" t="s">
        <v>43</v>
      </c>
      <c r="B146" s="858"/>
      <c r="C146" s="10" t="s">
        <v>37</v>
      </c>
      <c r="D146" s="30"/>
      <c r="E146" s="30"/>
      <c r="F146" s="18" t="e">
        <v>#DIV/0!</v>
      </c>
      <c r="G146" s="20"/>
    </row>
    <row r="147" spans="1:241" x14ac:dyDescent="0.25">
      <c r="A147" s="863" t="s">
        <v>67</v>
      </c>
      <c r="B147" s="864"/>
      <c r="C147" s="10" t="s">
        <v>68</v>
      </c>
      <c r="D147" s="30"/>
      <c r="E147" s="30"/>
      <c r="F147" s="15"/>
      <c r="G147" s="20"/>
    </row>
    <row r="148" spans="1:241" x14ac:dyDescent="0.25">
      <c r="A148" s="857" t="s">
        <v>36</v>
      </c>
      <c r="B148" s="858"/>
      <c r="C148" s="10" t="s">
        <v>37</v>
      </c>
      <c r="D148" s="30">
        <v>0.35</v>
      </c>
      <c r="E148" s="35">
        <v>0.30725212245247774</v>
      </c>
      <c r="F148" s="15">
        <v>-0.15074914591146135</v>
      </c>
      <c r="G148" s="20"/>
    </row>
    <row r="149" spans="1:241" x14ac:dyDescent="0.25">
      <c r="A149" s="857" t="s">
        <v>48</v>
      </c>
      <c r="B149" s="858"/>
      <c r="C149" s="10" t="s">
        <v>37</v>
      </c>
      <c r="D149" s="30"/>
      <c r="E149" s="30"/>
      <c r="F149" s="18" t="e">
        <v>#DIV/0!</v>
      </c>
      <c r="G149" s="20"/>
    </row>
    <row r="150" spans="1:241" x14ac:dyDescent="0.25">
      <c r="A150" s="857" t="s">
        <v>38</v>
      </c>
      <c r="B150" s="858"/>
      <c r="C150" s="10" t="s">
        <v>37</v>
      </c>
      <c r="D150" s="30">
        <v>0.35</v>
      </c>
      <c r="E150" s="35">
        <v>0.30725212245247774</v>
      </c>
      <c r="F150" s="15">
        <v>-0.15074914591146135</v>
      </c>
      <c r="G150" s="20"/>
    </row>
    <row r="151" spans="1:241" x14ac:dyDescent="0.25">
      <c r="A151" s="857" t="s">
        <v>50</v>
      </c>
      <c r="B151" s="858"/>
      <c r="C151" s="10" t="s">
        <v>37</v>
      </c>
      <c r="D151" s="30"/>
      <c r="E151" s="30"/>
      <c r="F151" s="18" t="e">
        <v>#DIV/0!</v>
      </c>
      <c r="G151" s="20"/>
    </row>
    <row r="152" spans="1:241" x14ac:dyDescent="0.25">
      <c r="A152" s="857" t="s">
        <v>39</v>
      </c>
      <c r="B152" s="858"/>
      <c r="C152" s="10" t="s">
        <v>37</v>
      </c>
      <c r="D152" s="30"/>
      <c r="E152" s="30"/>
      <c r="F152" s="18" t="e">
        <v>#DIV/0!</v>
      </c>
      <c r="G152" s="20"/>
    </row>
    <row r="153" spans="1:241" x14ac:dyDescent="0.25">
      <c r="A153" s="857" t="s">
        <v>40</v>
      </c>
      <c r="B153" s="858"/>
      <c r="C153" s="10" t="s">
        <v>37</v>
      </c>
      <c r="D153" s="30">
        <v>0.35</v>
      </c>
      <c r="E153" s="35">
        <v>0.30725212245247774</v>
      </c>
      <c r="F153" s="15">
        <v>-0.15074914591146135</v>
      </c>
      <c r="G153" s="20"/>
    </row>
    <row r="154" spans="1:241" x14ac:dyDescent="0.25">
      <c r="A154" s="857" t="s">
        <v>41</v>
      </c>
      <c r="B154" s="858"/>
      <c r="C154" s="10" t="s">
        <v>37</v>
      </c>
      <c r="D154" s="30"/>
      <c r="E154" s="30"/>
      <c r="F154" s="18" t="e">
        <v>#DIV/0!</v>
      </c>
      <c r="G154" s="20"/>
    </row>
    <row r="155" spans="1:241" x14ac:dyDescent="0.25">
      <c r="A155" s="857" t="s">
        <v>49</v>
      </c>
      <c r="B155" s="858"/>
      <c r="C155" s="10" t="s">
        <v>37</v>
      </c>
      <c r="D155" s="30">
        <v>0.35</v>
      </c>
      <c r="E155" s="35">
        <v>0.30725212245247774</v>
      </c>
      <c r="F155" s="15">
        <v>-0.15074914591146135</v>
      </c>
      <c r="G155" s="20"/>
    </row>
    <row r="156" spans="1:241" x14ac:dyDescent="0.25">
      <c r="A156" s="857" t="s">
        <v>42</v>
      </c>
      <c r="B156" s="858"/>
      <c r="C156" s="10" t="s">
        <v>37</v>
      </c>
      <c r="D156" s="30"/>
      <c r="E156" s="30"/>
      <c r="F156" s="18" t="e">
        <v>#DIV/0!</v>
      </c>
      <c r="G156" s="20"/>
    </row>
    <row r="157" spans="1:241" x14ac:dyDescent="0.25">
      <c r="A157" s="857" t="s">
        <v>43</v>
      </c>
      <c r="B157" s="858"/>
      <c r="C157" s="10" t="s">
        <v>37</v>
      </c>
      <c r="D157" s="30"/>
      <c r="E157" s="30"/>
      <c r="F157" s="18" t="e">
        <v>#DIV/0!</v>
      </c>
      <c r="G157" s="20"/>
    </row>
    <row r="158" spans="1:241" x14ac:dyDescent="0.25">
      <c r="A158" s="863" t="s">
        <v>69</v>
      </c>
      <c r="B158" s="864"/>
      <c r="C158" s="10" t="s">
        <v>70</v>
      </c>
      <c r="D158" s="30"/>
      <c r="E158" s="30"/>
      <c r="F158" s="15"/>
      <c r="G158" s="20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  <c r="EC158" s="22"/>
      <c r="ED158" s="22"/>
      <c r="EE158" s="22"/>
      <c r="EF158" s="22"/>
      <c r="EG158" s="22"/>
      <c r="EH158" s="22"/>
      <c r="EI158" s="22"/>
      <c r="EJ158" s="22"/>
      <c r="EK158" s="22"/>
      <c r="EL158" s="22"/>
      <c r="EM158" s="22"/>
      <c r="EN158" s="22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  <c r="FL158" s="22"/>
      <c r="FM158" s="22"/>
      <c r="FN158" s="22"/>
      <c r="FO158" s="22"/>
      <c r="FP158" s="22"/>
      <c r="FQ158" s="22"/>
      <c r="FR158" s="22"/>
      <c r="FS158" s="22"/>
      <c r="FT158" s="22"/>
      <c r="FU158" s="22"/>
      <c r="FV158" s="22"/>
      <c r="FW158" s="22"/>
      <c r="FX158" s="22"/>
      <c r="FY158" s="22"/>
      <c r="FZ158" s="22"/>
      <c r="GA158" s="22"/>
      <c r="GB158" s="22"/>
      <c r="GC158" s="22"/>
      <c r="GD158" s="22"/>
      <c r="GE158" s="22"/>
      <c r="GF158" s="22"/>
      <c r="GG158" s="22"/>
      <c r="GH158" s="22"/>
      <c r="GI158" s="22"/>
      <c r="GJ158" s="22"/>
      <c r="GK158" s="22"/>
      <c r="GL158" s="22"/>
      <c r="GM158" s="22"/>
      <c r="GN158" s="22"/>
      <c r="GO158" s="22"/>
      <c r="GP158" s="22"/>
      <c r="GQ158" s="22"/>
      <c r="GR158" s="22"/>
      <c r="GS158" s="22"/>
      <c r="GT158" s="22"/>
      <c r="GU158" s="22"/>
      <c r="GV158" s="22"/>
      <c r="GW158" s="22"/>
      <c r="GX158" s="22"/>
      <c r="GY158" s="22"/>
      <c r="GZ158" s="22"/>
      <c r="HA158" s="22"/>
      <c r="HB158" s="22"/>
      <c r="HC158" s="22"/>
      <c r="HD158" s="22"/>
      <c r="HE158" s="22"/>
      <c r="HF158" s="22"/>
      <c r="HG158" s="22"/>
      <c r="HH158" s="22"/>
      <c r="HI158" s="22"/>
      <c r="HJ158" s="22"/>
      <c r="HK158" s="22"/>
      <c r="HL158" s="22"/>
      <c r="HM158" s="22"/>
      <c r="HN158" s="22"/>
      <c r="HO158" s="22"/>
      <c r="HP158" s="22"/>
      <c r="HQ158" s="22"/>
      <c r="HR158" s="22"/>
      <c r="HS158" s="22"/>
      <c r="HT158" s="22"/>
      <c r="HU158" s="22"/>
      <c r="HV158" s="22"/>
      <c r="HW158" s="22"/>
      <c r="HX158" s="22"/>
      <c r="HY158" s="22"/>
      <c r="HZ158" s="22"/>
      <c r="IA158" s="22"/>
      <c r="IB158" s="22"/>
      <c r="IC158" s="22"/>
      <c r="ID158" s="22"/>
      <c r="IE158" s="22"/>
      <c r="IF158" s="22"/>
      <c r="IG158" s="22"/>
    </row>
    <row r="159" spans="1:241" x14ac:dyDescent="0.25">
      <c r="A159" s="857" t="s">
        <v>36</v>
      </c>
      <c r="B159" s="858"/>
      <c r="C159" s="10" t="s">
        <v>37</v>
      </c>
      <c r="D159" s="30">
        <v>6</v>
      </c>
      <c r="E159" s="30">
        <v>5.5118997481870045</v>
      </c>
      <c r="F159" s="15">
        <v>-0.1076809842198081</v>
      </c>
      <c r="G159" s="20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  <c r="EC159" s="22"/>
      <c r="ED159" s="22"/>
      <c r="EE159" s="22"/>
      <c r="EF159" s="22"/>
      <c r="EG159" s="22"/>
      <c r="EH159" s="22"/>
      <c r="EI159" s="22"/>
      <c r="EJ159" s="22"/>
      <c r="EK159" s="22"/>
      <c r="EL159" s="22"/>
      <c r="EM159" s="22"/>
      <c r="EN159" s="22"/>
      <c r="EO159" s="22"/>
      <c r="EP159" s="22"/>
      <c r="EQ159" s="22"/>
      <c r="ER159" s="22"/>
      <c r="ES159" s="22"/>
      <c r="ET159" s="22"/>
      <c r="EU159" s="22"/>
      <c r="EV159" s="22"/>
      <c r="EW159" s="22"/>
      <c r="EX159" s="22"/>
      <c r="EY159" s="22"/>
      <c r="EZ159" s="22"/>
      <c r="FA159" s="22"/>
      <c r="FB159" s="22"/>
      <c r="FC159" s="22"/>
      <c r="FD159" s="22"/>
      <c r="FE159" s="22"/>
      <c r="FF159" s="22"/>
      <c r="FG159" s="22"/>
      <c r="FH159" s="22"/>
      <c r="FI159" s="22"/>
      <c r="FJ159" s="22"/>
      <c r="FK159" s="22"/>
      <c r="FL159" s="22"/>
      <c r="FM159" s="22"/>
      <c r="FN159" s="22"/>
      <c r="FO159" s="22"/>
      <c r="FP159" s="22"/>
      <c r="FQ159" s="22"/>
      <c r="FR159" s="22"/>
      <c r="FS159" s="22"/>
      <c r="FT159" s="22"/>
      <c r="FU159" s="22"/>
      <c r="FV159" s="22"/>
      <c r="FW159" s="22"/>
      <c r="FX159" s="22"/>
      <c r="FY159" s="22"/>
      <c r="FZ159" s="22"/>
      <c r="GA159" s="22"/>
      <c r="GB159" s="22"/>
      <c r="GC159" s="22"/>
      <c r="GD159" s="22"/>
      <c r="GE159" s="22"/>
      <c r="GF159" s="22"/>
      <c r="GG159" s="22"/>
      <c r="GH159" s="22"/>
      <c r="GI159" s="22"/>
      <c r="GJ159" s="22"/>
      <c r="GK159" s="22"/>
      <c r="GL159" s="22"/>
      <c r="GM159" s="22"/>
      <c r="GN159" s="22"/>
      <c r="GO159" s="22"/>
      <c r="GP159" s="22"/>
      <c r="GQ159" s="22"/>
      <c r="GR159" s="22"/>
      <c r="GS159" s="22"/>
      <c r="GT159" s="22"/>
      <c r="GU159" s="22"/>
      <c r="GV159" s="22"/>
      <c r="GW159" s="22"/>
      <c r="GX159" s="22"/>
      <c r="GY159" s="22"/>
      <c r="GZ159" s="22"/>
      <c r="HA159" s="22"/>
      <c r="HB159" s="22"/>
      <c r="HC159" s="22"/>
      <c r="HD159" s="22"/>
      <c r="HE159" s="22"/>
      <c r="HF159" s="22"/>
      <c r="HG159" s="22"/>
      <c r="HH159" s="22"/>
      <c r="HI159" s="22"/>
      <c r="HJ159" s="22"/>
      <c r="HK159" s="22"/>
      <c r="HL159" s="22"/>
      <c r="HM159" s="22"/>
      <c r="HN159" s="22"/>
      <c r="HO159" s="22"/>
      <c r="HP159" s="22"/>
      <c r="HQ159" s="22"/>
      <c r="HR159" s="22"/>
      <c r="HS159" s="22"/>
      <c r="HT159" s="22"/>
      <c r="HU159" s="22"/>
      <c r="HV159" s="22"/>
      <c r="HW159" s="22"/>
      <c r="HX159" s="22"/>
      <c r="HY159" s="22"/>
      <c r="HZ159" s="22"/>
      <c r="IA159" s="22"/>
      <c r="IB159" s="22"/>
      <c r="IC159" s="22"/>
      <c r="ID159" s="22"/>
      <c r="IE159" s="22"/>
      <c r="IF159" s="22"/>
      <c r="IG159" s="22"/>
    </row>
    <row r="160" spans="1:241" x14ac:dyDescent="0.25">
      <c r="A160" s="857" t="s">
        <v>48</v>
      </c>
      <c r="B160" s="858"/>
      <c r="C160" s="10" t="s">
        <v>37</v>
      </c>
      <c r="D160" s="30"/>
      <c r="E160" s="30"/>
      <c r="F160" s="18" t="e">
        <v>#DIV/0!</v>
      </c>
      <c r="G160" s="20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  <c r="EC160" s="22"/>
      <c r="ED160" s="22"/>
      <c r="EE160" s="22"/>
      <c r="EF160" s="22"/>
      <c r="EG160" s="22"/>
      <c r="EH160" s="22"/>
      <c r="EI160" s="22"/>
      <c r="EJ160" s="22"/>
      <c r="EK160" s="22"/>
      <c r="EL160" s="22"/>
      <c r="EM160" s="22"/>
      <c r="EN160" s="22"/>
      <c r="EO160" s="22"/>
      <c r="EP160" s="22"/>
      <c r="EQ160" s="22"/>
      <c r="ER160" s="22"/>
      <c r="ES160" s="22"/>
      <c r="ET160" s="22"/>
      <c r="EU160" s="22"/>
      <c r="EV160" s="22"/>
      <c r="EW160" s="22"/>
      <c r="EX160" s="22"/>
      <c r="EY160" s="22"/>
      <c r="EZ160" s="22"/>
      <c r="FA160" s="22"/>
      <c r="FB160" s="22"/>
      <c r="FC160" s="22"/>
      <c r="FD160" s="22"/>
      <c r="FE160" s="22"/>
      <c r="FF160" s="22"/>
      <c r="FG160" s="22"/>
      <c r="FH160" s="22"/>
      <c r="FI160" s="22"/>
      <c r="FJ160" s="22"/>
      <c r="FK160" s="22"/>
      <c r="FL160" s="22"/>
      <c r="FM160" s="22"/>
      <c r="FN160" s="22"/>
      <c r="FO160" s="22"/>
      <c r="FP160" s="22"/>
      <c r="FQ160" s="22"/>
      <c r="FR160" s="22"/>
      <c r="FS160" s="22"/>
      <c r="FT160" s="22"/>
      <c r="FU160" s="22"/>
      <c r="FV160" s="22"/>
      <c r="FW160" s="22"/>
      <c r="FX160" s="22"/>
      <c r="FY160" s="22"/>
      <c r="FZ160" s="22"/>
      <c r="GA160" s="22"/>
      <c r="GB160" s="22"/>
      <c r="GC160" s="22"/>
      <c r="GD160" s="22"/>
      <c r="GE160" s="22"/>
      <c r="GF160" s="22"/>
      <c r="GG160" s="22"/>
      <c r="GH160" s="22"/>
      <c r="GI160" s="22"/>
      <c r="GJ160" s="22"/>
      <c r="GK160" s="22"/>
      <c r="GL160" s="22"/>
      <c r="GM160" s="22"/>
      <c r="GN160" s="22"/>
      <c r="GO160" s="22"/>
      <c r="GP160" s="22"/>
      <c r="GQ160" s="22"/>
      <c r="GR160" s="22"/>
      <c r="GS160" s="22"/>
      <c r="GT160" s="22"/>
      <c r="GU160" s="22"/>
      <c r="GV160" s="22"/>
      <c r="GW160" s="22"/>
      <c r="GX160" s="22"/>
      <c r="GY160" s="22"/>
      <c r="GZ160" s="22"/>
      <c r="HA160" s="22"/>
      <c r="HB160" s="22"/>
      <c r="HC160" s="22"/>
      <c r="HD160" s="22"/>
      <c r="HE160" s="22"/>
      <c r="HF160" s="22"/>
      <c r="HG160" s="22"/>
      <c r="HH160" s="22"/>
      <c r="HI160" s="22"/>
      <c r="HJ160" s="22"/>
      <c r="HK160" s="22"/>
      <c r="HL160" s="22"/>
      <c r="HM160" s="22"/>
      <c r="HN160" s="22"/>
      <c r="HO160" s="22"/>
      <c r="HP160" s="22"/>
      <c r="HQ160" s="22"/>
      <c r="HR160" s="22"/>
      <c r="HS160" s="22"/>
      <c r="HT160" s="22"/>
      <c r="HU160" s="22"/>
      <c r="HV160" s="22"/>
      <c r="HW160" s="22"/>
      <c r="HX160" s="22"/>
      <c r="HY160" s="22"/>
      <c r="HZ160" s="22"/>
      <c r="IA160" s="22"/>
      <c r="IB160" s="22"/>
      <c r="IC160" s="22"/>
      <c r="ID160" s="22"/>
      <c r="IE160" s="22"/>
      <c r="IF160" s="22"/>
      <c r="IG160" s="22"/>
    </row>
    <row r="161" spans="1:241" x14ac:dyDescent="0.25">
      <c r="A161" s="857" t="s">
        <v>38</v>
      </c>
      <c r="B161" s="858"/>
      <c r="C161" s="10" t="s">
        <v>37</v>
      </c>
      <c r="D161" s="30">
        <v>6</v>
      </c>
      <c r="E161" s="30">
        <v>5.5118997481870045</v>
      </c>
      <c r="F161" s="15">
        <v>-0.1076809842198081</v>
      </c>
      <c r="G161" s="20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22"/>
      <c r="GD161" s="22"/>
      <c r="GE161" s="22"/>
      <c r="GF161" s="22"/>
      <c r="GG161" s="22"/>
      <c r="GH161" s="22"/>
      <c r="GI161" s="22"/>
      <c r="GJ161" s="22"/>
      <c r="GK161" s="22"/>
      <c r="GL161" s="22"/>
      <c r="GM161" s="22"/>
      <c r="GN161" s="22"/>
      <c r="GO161" s="22"/>
      <c r="GP161" s="22"/>
      <c r="GQ161" s="22"/>
      <c r="GR161" s="22"/>
      <c r="GS161" s="22"/>
      <c r="GT161" s="22"/>
      <c r="GU161" s="22"/>
      <c r="GV161" s="22"/>
      <c r="GW161" s="22"/>
      <c r="GX161" s="22"/>
      <c r="GY161" s="22"/>
      <c r="GZ161" s="22"/>
      <c r="HA161" s="22"/>
      <c r="HB161" s="22"/>
      <c r="HC161" s="22"/>
      <c r="HD161" s="22"/>
      <c r="HE161" s="22"/>
      <c r="HF161" s="22"/>
      <c r="HG161" s="22"/>
      <c r="HH161" s="22"/>
      <c r="HI161" s="22"/>
      <c r="HJ161" s="22"/>
      <c r="HK161" s="22"/>
      <c r="HL161" s="22"/>
      <c r="HM161" s="22"/>
      <c r="HN161" s="22"/>
      <c r="HO161" s="22"/>
      <c r="HP161" s="22"/>
      <c r="HQ161" s="22"/>
      <c r="HR161" s="22"/>
      <c r="HS161" s="22"/>
      <c r="HT161" s="22"/>
      <c r="HU161" s="22"/>
      <c r="HV161" s="22"/>
      <c r="HW161" s="22"/>
      <c r="HX161" s="22"/>
      <c r="HY161" s="22"/>
      <c r="HZ161" s="22"/>
      <c r="IA161" s="22"/>
      <c r="IB161" s="22"/>
      <c r="IC161" s="22"/>
      <c r="ID161" s="22"/>
      <c r="IE161" s="22"/>
      <c r="IF161" s="22"/>
      <c r="IG161" s="22"/>
    </row>
    <row r="162" spans="1:241" x14ac:dyDescent="0.25">
      <c r="A162" s="857" t="s">
        <v>50</v>
      </c>
      <c r="B162" s="858"/>
      <c r="C162" s="10" t="s">
        <v>37</v>
      </c>
      <c r="D162" s="30"/>
      <c r="E162" s="30"/>
      <c r="F162" s="18" t="e">
        <v>#DIV/0!</v>
      </c>
      <c r="G162" s="20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  <c r="EC162" s="22"/>
      <c r="ED162" s="22"/>
      <c r="EE162" s="22"/>
      <c r="EF162" s="22"/>
      <c r="EG162" s="22"/>
      <c r="EH162" s="22"/>
      <c r="EI162" s="22"/>
      <c r="EJ162" s="22"/>
      <c r="EK162" s="22"/>
      <c r="EL162" s="22"/>
      <c r="EM162" s="22"/>
      <c r="EN162" s="22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2"/>
      <c r="EZ162" s="22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2"/>
      <c r="FU162" s="22"/>
      <c r="FV162" s="22"/>
      <c r="FW162" s="22"/>
      <c r="FX162" s="22"/>
      <c r="FY162" s="22"/>
      <c r="FZ162" s="22"/>
      <c r="GA162" s="22"/>
      <c r="GB162" s="22"/>
      <c r="GC162" s="22"/>
      <c r="GD162" s="22"/>
      <c r="GE162" s="22"/>
      <c r="GF162" s="22"/>
      <c r="GG162" s="22"/>
      <c r="GH162" s="22"/>
      <c r="GI162" s="22"/>
      <c r="GJ162" s="22"/>
      <c r="GK162" s="22"/>
      <c r="GL162" s="22"/>
      <c r="GM162" s="22"/>
      <c r="GN162" s="22"/>
      <c r="GO162" s="22"/>
      <c r="GP162" s="22"/>
      <c r="GQ162" s="22"/>
      <c r="GR162" s="22"/>
      <c r="GS162" s="22"/>
      <c r="GT162" s="22"/>
      <c r="GU162" s="22"/>
      <c r="GV162" s="22"/>
      <c r="GW162" s="22"/>
      <c r="GX162" s="22"/>
      <c r="GY162" s="22"/>
      <c r="GZ162" s="22"/>
      <c r="HA162" s="22"/>
      <c r="HB162" s="22"/>
      <c r="HC162" s="22"/>
      <c r="HD162" s="22"/>
      <c r="HE162" s="22"/>
      <c r="HF162" s="22"/>
      <c r="HG162" s="22"/>
      <c r="HH162" s="22"/>
      <c r="HI162" s="22"/>
      <c r="HJ162" s="22"/>
      <c r="HK162" s="22"/>
      <c r="HL162" s="22"/>
      <c r="HM162" s="22"/>
      <c r="HN162" s="22"/>
      <c r="HO162" s="22"/>
      <c r="HP162" s="22"/>
      <c r="HQ162" s="22"/>
      <c r="HR162" s="22"/>
      <c r="HS162" s="22"/>
      <c r="HT162" s="22"/>
      <c r="HU162" s="22"/>
      <c r="HV162" s="22"/>
      <c r="HW162" s="22"/>
      <c r="HX162" s="22"/>
      <c r="HY162" s="22"/>
      <c r="HZ162" s="22"/>
      <c r="IA162" s="22"/>
      <c r="IB162" s="22"/>
      <c r="IC162" s="22"/>
      <c r="ID162" s="22"/>
      <c r="IE162" s="22"/>
      <c r="IF162" s="22"/>
      <c r="IG162" s="22"/>
    </row>
    <row r="163" spans="1:241" x14ac:dyDescent="0.25">
      <c r="A163" s="857" t="s">
        <v>39</v>
      </c>
      <c r="B163" s="858"/>
      <c r="C163" s="10" t="s">
        <v>37</v>
      </c>
      <c r="D163" s="30"/>
      <c r="E163" s="30"/>
      <c r="F163" s="18" t="e">
        <v>#DIV/0!</v>
      </c>
      <c r="G163" s="20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  <c r="GW163" s="22"/>
      <c r="GX163" s="22"/>
      <c r="GY163" s="22"/>
      <c r="GZ163" s="22"/>
      <c r="HA163" s="22"/>
      <c r="HB163" s="22"/>
      <c r="HC163" s="22"/>
      <c r="HD163" s="22"/>
      <c r="HE163" s="22"/>
      <c r="HF163" s="22"/>
      <c r="HG163" s="22"/>
      <c r="HH163" s="22"/>
      <c r="HI163" s="22"/>
      <c r="HJ163" s="22"/>
      <c r="HK163" s="22"/>
      <c r="HL163" s="22"/>
      <c r="HM163" s="22"/>
      <c r="HN163" s="22"/>
      <c r="HO163" s="22"/>
      <c r="HP163" s="22"/>
      <c r="HQ163" s="22"/>
      <c r="HR163" s="22"/>
      <c r="HS163" s="22"/>
      <c r="HT163" s="22"/>
      <c r="HU163" s="22"/>
      <c r="HV163" s="22"/>
      <c r="HW163" s="22"/>
      <c r="HX163" s="22"/>
      <c r="HY163" s="22"/>
      <c r="HZ163" s="22"/>
      <c r="IA163" s="22"/>
      <c r="IB163" s="22"/>
      <c r="IC163" s="22"/>
      <c r="ID163" s="22"/>
      <c r="IE163" s="22"/>
      <c r="IF163" s="22"/>
      <c r="IG163" s="22"/>
    </row>
    <row r="164" spans="1:241" x14ac:dyDescent="0.25">
      <c r="A164" s="857" t="s">
        <v>40</v>
      </c>
      <c r="B164" s="858"/>
      <c r="C164" s="10" t="s">
        <v>37</v>
      </c>
      <c r="D164" s="30">
        <v>6</v>
      </c>
      <c r="E164" s="30">
        <v>5.5118997481870045</v>
      </c>
      <c r="F164" s="15">
        <v>-0.1076809842198081</v>
      </c>
      <c r="G164" s="20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2"/>
      <c r="EE164" s="22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/>
      <c r="GB164" s="22"/>
      <c r="GC164" s="22"/>
      <c r="GD164" s="22"/>
      <c r="GE164" s="22"/>
      <c r="GF164" s="22"/>
      <c r="GG164" s="22"/>
      <c r="GH164" s="22"/>
      <c r="GI164" s="22"/>
      <c r="GJ164" s="22"/>
      <c r="GK164" s="22"/>
      <c r="GL164" s="22"/>
      <c r="GM164" s="22"/>
      <c r="GN164" s="22"/>
      <c r="GO164" s="22"/>
      <c r="GP164" s="22"/>
      <c r="GQ164" s="22"/>
      <c r="GR164" s="22"/>
      <c r="GS164" s="22"/>
      <c r="GT164" s="22"/>
      <c r="GU164" s="22"/>
      <c r="GV164" s="22"/>
      <c r="GW164" s="22"/>
      <c r="GX164" s="22"/>
      <c r="GY164" s="22"/>
      <c r="GZ164" s="22"/>
      <c r="HA164" s="22"/>
      <c r="HB164" s="22"/>
      <c r="HC164" s="22"/>
      <c r="HD164" s="22"/>
      <c r="HE164" s="22"/>
      <c r="HF164" s="22"/>
      <c r="HG164" s="22"/>
      <c r="HH164" s="22"/>
      <c r="HI164" s="22"/>
      <c r="HJ164" s="22"/>
      <c r="HK164" s="22"/>
      <c r="HL164" s="22"/>
      <c r="HM164" s="22"/>
      <c r="HN164" s="22"/>
      <c r="HO164" s="22"/>
      <c r="HP164" s="22"/>
      <c r="HQ164" s="22"/>
      <c r="HR164" s="22"/>
      <c r="HS164" s="22"/>
      <c r="HT164" s="22"/>
      <c r="HU164" s="22"/>
      <c r="HV164" s="22"/>
      <c r="HW164" s="22"/>
      <c r="HX164" s="22"/>
      <c r="HY164" s="22"/>
      <c r="HZ164" s="22"/>
      <c r="IA164" s="22"/>
      <c r="IB164" s="22"/>
      <c r="IC164" s="22"/>
      <c r="ID164" s="22"/>
      <c r="IE164" s="22"/>
      <c r="IF164" s="22"/>
      <c r="IG164" s="22"/>
    </row>
    <row r="165" spans="1:241" x14ac:dyDescent="0.25">
      <c r="A165" s="857" t="s">
        <v>41</v>
      </c>
      <c r="B165" s="858"/>
      <c r="C165" s="10" t="s">
        <v>37</v>
      </c>
      <c r="D165" s="30"/>
      <c r="E165" s="30"/>
      <c r="F165" s="18" t="e">
        <v>#DIV/0!</v>
      </c>
      <c r="G165" s="20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  <c r="EC165" s="22"/>
      <c r="ED165" s="22"/>
      <c r="EE165" s="22"/>
      <c r="EF165" s="22"/>
      <c r="EG165" s="22"/>
      <c r="EH165" s="22"/>
      <c r="EI165" s="22"/>
      <c r="EJ165" s="22"/>
      <c r="EK165" s="22"/>
      <c r="EL165" s="22"/>
      <c r="EM165" s="22"/>
      <c r="EN165" s="22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2"/>
      <c r="EZ165" s="22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2"/>
      <c r="FU165" s="22"/>
      <c r="FV165" s="22"/>
      <c r="FW165" s="22"/>
      <c r="FX165" s="22"/>
      <c r="FY165" s="22"/>
      <c r="FZ165" s="22"/>
      <c r="GA165" s="22"/>
      <c r="GB165" s="22"/>
      <c r="GC165" s="22"/>
      <c r="GD165" s="22"/>
      <c r="GE165" s="22"/>
      <c r="GF165" s="22"/>
      <c r="GG165" s="22"/>
      <c r="GH165" s="22"/>
      <c r="GI165" s="22"/>
      <c r="GJ165" s="22"/>
      <c r="GK165" s="22"/>
      <c r="GL165" s="22"/>
      <c r="GM165" s="22"/>
      <c r="GN165" s="22"/>
      <c r="GO165" s="22"/>
      <c r="GP165" s="22"/>
      <c r="GQ165" s="22"/>
      <c r="GR165" s="22"/>
      <c r="GS165" s="22"/>
      <c r="GT165" s="22"/>
      <c r="GU165" s="22"/>
      <c r="GV165" s="22"/>
      <c r="GW165" s="22"/>
      <c r="GX165" s="22"/>
      <c r="GY165" s="22"/>
      <c r="GZ165" s="22"/>
      <c r="HA165" s="22"/>
      <c r="HB165" s="22"/>
      <c r="HC165" s="22"/>
      <c r="HD165" s="22"/>
      <c r="HE165" s="22"/>
      <c r="HF165" s="22"/>
      <c r="HG165" s="22"/>
      <c r="HH165" s="22"/>
      <c r="HI165" s="22"/>
      <c r="HJ165" s="22"/>
      <c r="HK165" s="22"/>
      <c r="HL165" s="22"/>
      <c r="HM165" s="22"/>
      <c r="HN165" s="22"/>
      <c r="HO165" s="22"/>
      <c r="HP165" s="22"/>
      <c r="HQ165" s="22"/>
      <c r="HR165" s="22"/>
      <c r="HS165" s="22"/>
      <c r="HT165" s="22"/>
      <c r="HU165" s="22"/>
      <c r="HV165" s="22"/>
      <c r="HW165" s="22"/>
      <c r="HX165" s="22"/>
      <c r="HY165" s="22"/>
      <c r="HZ165" s="22"/>
      <c r="IA165" s="22"/>
      <c r="IB165" s="22"/>
      <c r="IC165" s="22"/>
      <c r="ID165" s="22"/>
      <c r="IE165" s="22"/>
      <c r="IF165" s="22"/>
      <c r="IG165" s="22"/>
    </row>
    <row r="166" spans="1:241" x14ac:dyDescent="0.25">
      <c r="A166" s="857" t="s">
        <v>49</v>
      </c>
      <c r="B166" s="858"/>
      <c r="C166" s="10" t="s">
        <v>37</v>
      </c>
      <c r="D166" s="30">
        <v>6</v>
      </c>
      <c r="E166" s="30">
        <v>5.5118997481870045</v>
      </c>
      <c r="F166" s="15">
        <v>-0.1076809842198081</v>
      </c>
      <c r="G166" s="20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  <c r="EC166" s="22"/>
      <c r="ED166" s="22"/>
      <c r="EE166" s="22"/>
      <c r="EF166" s="22"/>
      <c r="EG166" s="22"/>
      <c r="EH166" s="22"/>
      <c r="EI166" s="22"/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2"/>
      <c r="FU166" s="22"/>
      <c r="FV166" s="22"/>
      <c r="FW166" s="22"/>
      <c r="FX166" s="22"/>
      <c r="FY166" s="22"/>
      <c r="FZ166" s="22"/>
      <c r="GA166" s="22"/>
      <c r="GB166" s="22"/>
      <c r="GC166" s="22"/>
      <c r="GD166" s="22"/>
      <c r="GE166" s="22"/>
      <c r="GF166" s="22"/>
      <c r="GG166" s="22"/>
      <c r="GH166" s="22"/>
      <c r="GI166" s="22"/>
      <c r="GJ166" s="22"/>
      <c r="GK166" s="22"/>
      <c r="GL166" s="22"/>
      <c r="GM166" s="22"/>
      <c r="GN166" s="22"/>
      <c r="GO166" s="22"/>
      <c r="GP166" s="22"/>
      <c r="GQ166" s="22"/>
      <c r="GR166" s="22"/>
      <c r="GS166" s="22"/>
      <c r="GT166" s="22"/>
      <c r="GU166" s="22"/>
      <c r="GV166" s="22"/>
      <c r="GW166" s="22"/>
      <c r="GX166" s="22"/>
      <c r="GY166" s="22"/>
      <c r="GZ166" s="22"/>
      <c r="HA166" s="22"/>
      <c r="HB166" s="22"/>
      <c r="HC166" s="22"/>
      <c r="HD166" s="22"/>
      <c r="HE166" s="22"/>
      <c r="HF166" s="22"/>
      <c r="HG166" s="22"/>
      <c r="HH166" s="22"/>
      <c r="HI166" s="22"/>
      <c r="HJ166" s="22"/>
      <c r="HK166" s="22"/>
      <c r="HL166" s="22"/>
      <c r="HM166" s="22"/>
      <c r="HN166" s="22"/>
      <c r="HO166" s="22"/>
      <c r="HP166" s="22"/>
      <c r="HQ166" s="22"/>
      <c r="HR166" s="22"/>
      <c r="HS166" s="22"/>
      <c r="HT166" s="22"/>
      <c r="HU166" s="22"/>
      <c r="HV166" s="22"/>
      <c r="HW166" s="22"/>
      <c r="HX166" s="22"/>
      <c r="HY166" s="22"/>
      <c r="HZ166" s="22"/>
      <c r="IA166" s="22"/>
      <c r="IB166" s="22"/>
      <c r="IC166" s="22"/>
      <c r="ID166" s="22"/>
      <c r="IE166" s="22"/>
      <c r="IF166" s="22"/>
      <c r="IG166" s="22"/>
    </row>
    <row r="167" spans="1:241" x14ac:dyDescent="0.25">
      <c r="A167" s="857" t="s">
        <v>42</v>
      </c>
      <c r="B167" s="858"/>
      <c r="C167" s="10" t="s">
        <v>37</v>
      </c>
      <c r="D167" s="30"/>
      <c r="E167" s="30"/>
      <c r="F167" s="18" t="e">
        <v>#DIV/0!</v>
      </c>
      <c r="G167" s="20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  <c r="EC167" s="22"/>
      <c r="ED167" s="22"/>
      <c r="EE167" s="22"/>
      <c r="EF167" s="22"/>
      <c r="EG167" s="22"/>
      <c r="EH167" s="22"/>
      <c r="EI167" s="22"/>
      <c r="EJ167" s="22"/>
      <c r="EK167" s="22"/>
      <c r="EL167" s="22"/>
      <c r="EM167" s="22"/>
      <c r="EN167" s="22"/>
      <c r="EO167" s="22"/>
      <c r="EP167" s="22"/>
      <c r="EQ167" s="22"/>
      <c r="ER167" s="22"/>
      <c r="ES167" s="22"/>
      <c r="ET167" s="22"/>
      <c r="EU167" s="22"/>
      <c r="EV167" s="22"/>
      <c r="EW167" s="22"/>
      <c r="EX167" s="22"/>
      <c r="EY167" s="22"/>
      <c r="EZ167" s="22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2"/>
      <c r="FU167" s="22"/>
      <c r="FV167" s="22"/>
      <c r="FW167" s="22"/>
      <c r="FX167" s="22"/>
      <c r="FY167" s="22"/>
      <c r="FZ167" s="22"/>
      <c r="GA167" s="22"/>
      <c r="GB167" s="22"/>
      <c r="GC167" s="22"/>
      <c r="GD167" s="22"/>
      <c r="GE167" s="22"/>
      <c r="GF167" s="22"/>
      <c r="GG167" s="22"/>
      <c r="GH167" s="22"/>
      <c r="GI167" s="22"/>
      <c r="GJ167" s="22"/>
      <c r="GK167" s="22"/>
      <c r="GL167" s="22"/>
      <c r="GM167" s="22"/>
      <c r="GN167" s="22"/>
      <c r="GO167" s="22"/>
      <c r="GP167" s="22"/>
      <c r="GQ167" s="22"/>
      <c r="GR167" s="22"/>
      <c r="GS167" s="22"/>
      <c r="GT167" s="22"/>
      <c r="GU167" s="22"/>
      <c r="GV167" s="22"/>
      <c r="GW167" s="22"/>
      <c r="GX167" s="22"/>
      <c r="GY167" s="22"/>
      <c r="GZ167" s="22"/>
      <c r="HA167" s="22"/>
      <c r="HB167" s="22"/>
      <c r="HC167" s="22"/>
      <c r="HD167" s="22"/>
      <c r="HE167" s="22"/>
      <c r="HF167" s="22"/>
      <c r="HG167" s="22"/>
      <c r="HH167" s="22"/>
      <c r="HI167" s="22"/>
      <c r="HJ167" s="22"/>
      <c r="HK167" s="22"/>
      <c r="HL167" s="22"/>
      <c r="HM167" s="22"/>
      <c r="HN167" s="22"/>
      <c r="HO167" s="22"/>
      <c r="HP167" s="22"/>
      <c r="HQ167" s="22"/>
      <c r="HR167" s="22"/>
      <c r="HS167" s="22"/>
      <c r="HT167" s="22"/>
      <c r="HU167" s="22"/>
      <c r="HV167" s="22"/>
      <c r="HW167" s="22"/>
      <c r="HX167" s="22"/>
      <c r="HY167" s="22"/>
      <c r="HZ167" s="22"/>
      <c r="IA167" s="22"/>
      <c r="IB167" s="22"/>
      <c r="IC167" s="22"/>
      <c r="ID167" s="22"/>
      <c r="IE167" s="22"/>
      <c r="IF167" s="22"/>
      <c r="IG167" s="22"/>
    </row>
    <row r="168" spans="1:241" x14ac:dyDescent="0.25">
      <c r="A168" s="857" t="s">
        <v>43</v>
      </c>
      <c r="B168" s="858"/>
      <c r="C168" s="10" t="s">
        <v>37</v>
      </c>
      <c r="D168" s="30"/>
      <c r="E168" s="30"/>
      <c r="F168" s="18" t="e">
        <v>#DIV/0!</v>
      </c>
      <c r="G168" s="20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2"/>
      <c r="EE168" s="22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/>
      <c r="GB168" s="22"/>
      <c r="GC168" s="22"/>
      <c r="GD168" s="22"/>
      <c r="GE168" s="22"/>
      <c r="GF168" s="22"/>
      <c r="GG168" s="22"/>
      <c r="GH168" s="22"/>
      <c r="GI168" s="22"/>
      <c r="GJ168" s="22"/>
      <c r="GK168" s="22"/>
      <c r="GL168" s="22"/>
      <c r="GM168" s="22"/>
      <c r="GN168" s="22"/>
      <c r="GO168" s="22"/>
      <c r="GP168" s="22"/>
      <c r="GQ168" s="22"/>
      <c r="GR168" s="22"/>
      <c r="GS168" s="22"/>
      <c r="GT168" s="22"/>
      <c r="GU168" s="22"/>
      <c r="GV168" s="22"/>
      <c r="GW168" s="22"/>
      <c r="GX168" s="22"/>
      <c r="GY168" s="22"/>
      <c r="GZ168" s="22"/>
      <c r="HA168" s="22"/>
      <c r="HB168" s="22"/>
      <c r="HC168" s="22"/>
      <c r="HD168" s="22"/>
      <c r="HE168" s="22"/>
      <c r="HF168" s="22"/>
      <c r="HG168" s="22"/>
      <c r="HH168" s="22"/>
      <c r="HI168" s="22"/>
      <c r="HJ168" s="22"/>
      <c r="HK168" s="22"/>
      <c r="HL168" s="22"/>
      <c r="HM168" s="22"/>
      <c r="HN168" s="22"/>
      <c r="HO168" s="22"/>
      <c r="HP168" s="22"/>
      <c r="HQ168" s="22"/>
      <c r="HR168" s="22"/>
      <c r="HS168" s="22"/>
      <c r="HT168" s="22"/>
      <c r="HU168" s="22"/>
      <c r="HV168" s="22"/>
      <c r="HW168" s="22"/>
      <c r="HX168" s="22"/>
      <c r="HY168" s="22"/>
      <c r="HZ168" s="22"/>
      <c r="IA168" s="22"/>
      <c r="IB168" s="22"/>
      <c r="IC168" s="22"/>
      <c r="ID168" s="22"/>
      <c r="IE168" s="22"/>
      <c r="IF168" s="22"/>
      <c r="IG168" s="22"/>
    </row>
    <row r="169" spans="1:241" x14ac:dyDescent="0.25">
      <c r="A169" s="863" t="s">
        <v>71</v>
      </c>
      <c r="B169" s="864"/>
      <c r="C169" s="10"/>
      <c r="D169" s="13"/>
      <c r="E169" s="13"/>
      <c r="F169" s="15"/>
      <c r="G169" s="20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2"/>
      <c r="EE169" s="22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22"/>
      <c r="GD169" s="22"/>
      <c r="GE169" s="22"/>
      <c r="GF169" s="22"/>
      <c r="GG169" s="22"/>
      <c r="GH169" s="22"/>
      <c r="GI169" s="22"/>
      <c r="GJ169" s="22"/>
      <c r="GK169" s="22"/>
      <c r="GL169" s="22"/>
      <c r="GM169" s="22"/>
      <c r="GN169" s="22"/>
      <c r="GO169" s="22"/>
      <c r="GP169" s="22"/>
      <c r="GQ169" s="22"/>
      <c r="GR169" s="22"/>
      <c r="GS169" s="22"/>
      <c r="GT169" s="22"/>
      <c r="GU169" s="22"/>
      <c r="GV169" s="22"/>
      <c r="GW169" s="22"/>
      <c r="GX169" s="22"/>
      <c r="GY169" s="22"/>
      <c r="GZ169" s="22"/>
      <c r="HA169" s="22"/>
      <c r="HB169" s="22"/>
      <c r="HC169" s="22"/>
      <c r="HD169" s="22"/>
      <c r="HE169" s="22"/>
      <c r="HF169" s="22"/>
      <c r="HG169" s="22"/>
      <c r="HH169" s="22"/>
      <c r="HI169" s="22"/>
      <c r="HJ169" s="22"/>
      <c r="HK169" s="22"/>
      <c r="HL169" s="22"/>
      <c r="HM169" s="22"/>
      <c r="HN169" s="22"/>
      <c r="HO169" s="22"/>
      <c r="HP169" s="22"/>
      <c r="HQ169" s="22"/>
      <c r="HR169" s="22"/>
      <c r="HS169" s="22"/>
      <c r="HT169" s="22"/>
      <c r="HU169" s="22"/>
      <c r="HV169" s="22"/>
      <c r="HW169" s="22"/>
      <c r="HX169" s="22"/>
      <c r="HY169" s="22"/>
      <c r="HZ169" s="22"/>
      <c r="IA169" s="22"/>
      <c r="IB169" s="22"/>
      <c r="IC169" s="22"/>
      <c r="ID169" s="22"/>
      <c r="IE169" s="22"/>
      <c r="IF169" s="22"/>
      <c r="IG169" s="22"/>
    </row>
    <row r="170" spans="1:241" x14ac:dyDescent="0.25">
      <c r="A170" s="863" t="s">
        <v>72</v>
      </c>
      <c r="B170" s="864"/>
      <c r="C170" s="10"/>
      <c r="D170" s="13"/>
      <c r="E170" s="13"/>
      <c r="F170" s="15"/>
      <c r="G170" s="20"/>
    </row>
    <row r="171" spans="1:241" x14ac:dyDescent="0.25">
      <c r="A171" s="857" t="s">
        <v>23</v>
      </c>
      <c r="B171" s="858"/>
      <c r="C171" s="10" t="s">
        <v>19</v>
      </c>
      <c r="D171" s="36">
        <v>0.2</v>
      </c>
      <c r="E171" s="36">
        <v>0.18965482359673638</v>
      </c>
      <c r="F171" s="15">
        <v>-1.1709276433550936E-2</v>
      </c>
      <c r="G171" s="20"/>
    </row>
    <row r="172" spans="1:241" x14ac:dyDescent="0.25">
      <c r="A172" s="857" t="s">
        <v>24</v>
      </c>
      <c r="B172" s="858"/>
      <c r="C172" s="10" t="s">
        <v>37</v>
      </c>
      <c r="D172" s="36"/>
      <c r="E172" s="36"/>
      <c r="F172" s="18" t="e">
        <v>#DIV/0!</v>
      </c>
      <c r="G172" s="20"/>
    </row>
    <row r="173" spans="1:241" x14ac:dyDescent="0.25">
      <c r="A173" s="857" t="s">
        <v>25</v>
      </c>
      <c r="B173" s="858"/>
      <c r="C173" s="10" t="s">
        <v>37</v>
      </c>
      <c r="D173" s="36">
        <v>0.2</v>
      </c>
      <c r="E173" s="36">
        <v>0.19985929892472462</v>
      </c>
      <c r="F173" s="15">
        <v>-6.0515890009371631E-3</v>
      </c>
      <c r="G173" s="20"/>
    </row>
    <row r="174" spans="1:241" x14ac:dyDescent="0.25">
      <c r="A174" s="857" t="s">
        <v>26</v>
      </c>
      <c r="B174" s="858"/>
      <c r="C174" s="10" t="s">
        <v>37</v>
      </c>
      <c r="D174" s="36"/>
      <c r="E174" s="36"/>
      <c r="F174" s="18" t="e">
        <v>#DIV/0!</v>
      </c>
      <c r="G174" s="20"/>
    </row>
    <row r="175" spans="1:241" x14ac:dyDescent="0.25">
      <c r="A175" s="857" t="s">
        <v>27</v>
      </c>
      <c r="B175" s="858"/>
      <c r="C175" s="10" t="s">
        <v>37</v>
      </c>
      <c r="D175" s="36"/>
      <c r="E175" s="36"/>
      <c r="F175" s="18" t="e">
        <v>#DIV/0!</v>
      </c>
      <c r="G175" s="11"/>
    </row>
    <row r="176" spans="1:241" x14ac:dyDescent="0.25">
      <c r="A176" s="857" t="s">
        <v>28</v>
      </c>
      <c r="B176" s="858"/>
      <c r="C176" s="10" t="s">
        <v>37</v>
      </c>
      <c r="D176" s="36">
        <v>0.08</v>
      </c>
      <c r="E176" s="36">
        <v>4.3299540142074253E-2</v>
      </c>
      <c r="F176" s="15">
        <v>-0.69817906224442794</v>
      </c>
      <c r="G176" s="20"/>
    </row>
    <row r="177" spans="1:7" x14ac:dyDescent="0.25">
      <c r="A177" s="857" t="s">
        <v>29</v>
      </c>
      <c r="B177" s="858"/>
      <c r="C177" s="10" t="s">
        <v>37</v>
      </c>
      <c r="D177" s="36"/>
      <c r="E177" s="36"/>
      <c r="F177" s="18" t="e">
        <v>#DIV/0!</v>
      </c>
      <c r="G177" s="20"/>
    </row>
    <row r="178" spans="1:7" x14ac:dyDescent="0.25">
      <c r="A178" s="857" t="s">
        <v>30</v>
      </c>
      <c r="B178" s="858"/>
      <c r="C178" s="10" t="s">
        <v>37</v>
      </c>
      <c r="D178" s="36">
        <v>0.08</v>
      </c>
      <c r="E178" s="36">
        <v>3.0611919358440647E-2</v>
      </c>
      <c r="F178" s="15">
        <v>-0.6561642325034307</v>
      </c>
      <c r="G178" s="20"/>
    </row>
    <row r="179" spans="1:7" x14ac:dyDescent="0.25">
      <c r="A179" s="857" t="s">
        <v>31</v>
      </c>
      <c r="B179" s="858"/>
      <c r="C179" s="10" t="s">
        <v>37</v>
      </c>
      <c r="D179" s="36"/>
      <c r="E179" s="36"/>
      <c r="F179" s="18" t="e">
        <v>#DIV/0!</v>
      </c>
      <c r="G179" s="20"/>
    </row>
    <row r="180" spans="1:7" x14ac:dyDescent="0.25">
      <c r="A180" s="857" t="s">
        <v>32</v>
      </c>
      <c r="B180" s="858"/>
      <c r="C180" s="10" t="s">
        <v>37</v>
      </c>
      <c r="D180" s="36"/>
      <c r="E180" s="36"/>
      <c r="F180" s="18" t="e">
        <v>#DIV/0!</v>
      </c>
      <c r="G180" s="20"/>
    </row>
    <row r="181" spans="1:7" x14ac:dyDescent="0.25">
      <c r="A181" s="863" t="s">
        <v>73</v>
      </c>
      <c r="B181" s="864"/>
      <c r="C181" s="10"/>
      <c r="D181" s="36"/>
      <c r="E181" s="36"/>
      <c r="F181" s="15"/>
      <c r="G181" s="20"/>
    </row>
    <row r="182" spans="1:7" x14ac:dyDescent="0.25">
      <c r="A182" s="857" t="s">
        <v>23</v>
      </c>
      <c r="B182" s="858"/>
      <c r="C182" s="10" t="s">
        <v>19</v>
      </c>
      <c r="D182" s="36">
        <v>0.15</v>
      </c>
      <c r="E182" s="36">
        <v>0.11632918092340265</v>
      </c>
      <c r="F182" s="15">
        <v>-8.5379311562535837E-2</v>
      </c>
      <c r="G182" s="20"/>
    </row>
    <row r="183" spans="1:7" x14ac:dyDescent="0.25">
      <c r="A183" s="857" t="s">
        <v>24</v>
      </c>
      <c r="B183" s="858"/>
      <c r="C183" s="10" t="s">
        <v>37</v>
      </c>
      <c r="D183" s="36"/>
      <c r="E183" s="36"/>
      <c r="F183" s="18" t="e">
        <v>#DIV/0!</v>
      </c>
      <c r="G183" s="20"/>
    </row>
    <row r="184" spans="1:7" x14ac:dyDescent="0.25">
      <c r="A184" s="857" t="s">
        <v>25</v>
      </c>
      <c r="B184" s="858"/>
      <c r="C184" s="10" t="s">
        <v>37</v>
      </c>
      <c r="D184" s="36">
        <v>0.15</v>
      </c>
      <c r="E184" s="36">
        <v>0.13991544485715265</v>
      </c>
      <c r="F184" s="15">
        <v>-2.9662287611310255E-2</v>
      </c>
      <c r="G184" s="20"/>
    </row>
    <row r="185" spans="1:7" x14ac:dyDescent="0.25">
      <c r="A185" s="857" t="s">
        <v>26</v>
      </c>
      <c r="B185" s="858"/>
      <c r="C185" s="10" t="s">
        <v>37</v>
      </c>
      <c r="D185" s="36"/>
      <c r="E185" s="36"/>
      <c r="F185" s="18" t="e">
        <v>#DIV/0!</v>
      </c>
      <c r="G185" s="20"/>
    </row>
    <row r="186" spans="1:7" x14ac:dyDescent="0.25">
      <c r="A186" s="857" t="s">
        <v>27</v>
      </c>
      <c r="B186" s="858"/>
      <c r="C186" s="10" t="s">
        <v>37</v>
      </c>
      <c r="D186" s="36"/>
      <c r="E186" s="36"/>
      <c r="F186" s="18" t="e">
        <v>#DIV/0!</v>
      </c>
      <c r="G186" s="20"/>
    </row>
    <row r="187" spans="1:7" x14ac:dyDescent="0.25">
      <c r="A187" s="857" t="s">
        <v>28</v>
      </c>
      <c r="B187" s="858"/>
      <c r="C187" s="10" t="s">
        <v>37</v>
      </c>
      <c r="D187" s="36">
        <v>0.18</v>
      </c>
      <c r="E187" s="36">
        <v>0.174605449595058</v>
      </c>
      <c r="F187" s="15">
        <v>-5.1938882193628168E-2</v>
      </c>
      <c r="G187" s="20"/>
    </row>
    <row r="188" spans="1:7" x14ac:dyDescent="0.25">
      <c r="A188" s="857" t="s">
        <v>29</v>
      </c>
      <c r="B188" s="858"/>
      <c r="C188" s="10" t="s">
        <v>37</v>
      </c>
      <c r="D188" s="36"/>
      <c r="E188" s="36"/>
      <c r="F188" s="18" t="e">
        <v>#DIV/0!</v>
      </c>
      <c r="G188" s="20"/>
    </row>
    <row r="189" spans="1:7" x14ac:dyDescent="0.25">
      <c r="A189" s="857" t="s">
        <v>30</v>
      </c>
      <c r="B189" s="858"/>
      <c r="C189" s="10" t="s">
        <v>37</v>
      </c>
      <c r="D189" s="36">
        <v>0.18</v>
      </c>
      <c r="E189" s="36">
        <v>0.18017659627016211</v>
      </c>
      <c r="F189" s="15">
        <v>-1.1244838540603998E-3</v>
      </c>
      <c r="G189" s="20"/>
    </row>
    <row r="190" spans="1:7" x14ac:dyDescent="0.25">
      <c r="A190" s="857" t="s">
        <v>31</v>
      </c>
      <c r="B190" s="858"/>
      <c r="C190" s="10" t="s">
        <v>37</v>
      </c>
      <c r="D190" s="36"/>
      <c r="E190" s="36"/>
      <c r="F190" s="18" t="e">
        <v>#DIV/0!</v>
      </c>
      <c r="G190" s="20"/>
    </row>
    <row r="191" spans="1:7" x14ac:dyDescent="0.25">
      <c r="A191" s="857" t="s">
        <v>32</v>
      </c>
      <c r="B191" s="858"/>
      <c r="C191" s="10" t="s">
        <v>37</v>
      </c>
      <c r="D191" s="36"/>
      <c r="E191" s="36"/>
      <c r="F191" s="18" t="e">
        <v>#DIV/0!</v>
      </c>
      <c r="G191" s="20"/>
    </row>
    <row r="192" spans="1:7" x14ac:dyDescent="0.25">
      <c r="A192" s="863" t="s">
        <v>74</v>
      </c>
      <c r="B192" s="864"/>
      <c r="C192" s="10"/>
      <c r="D192" s="13"/>
      <c r="E192" s="13"/>
      <c r="F192" s="15"/>
      <c r="G192" s="20"/>
    </row>
    <row r="193" spans="1:241" x14ac:dyDescent="0.25">
      <c r="A193" s="857" t="s">
        <v>27</v>
      </c>
      <c r="B193" s="858"/>
      <c r="C193" s="10" t="s">
        <v>19</v>
      </c>
      <c r="D193" s="13"/>
      <c r="E193" s="13"/>
      <c r="F193" s="18" t="e">
        <v>#DIV/0!</v>
      </c>
      <c r="G193" s="20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  <c r="EC193" s="22"/>
      <c r="ED193" s="22"/>
      <c r="EE193" s="22"/>
      <c r="EF193" s="22"/>
      <c r="EG193" s="22"/>
      <c r="EH193" s="22"/>
      <c r="EI193" s="22"/>
      <c r="EJ193" s="22"/>
      <c r="EK193" s="22"/>
      <c r="EL193" s="22"/>
      <c r="EM193" s="22"/>
      <c r="EN193" s="22"/>
      <c r="EO193" s="22"/>
      <c r="EP193" s="22"/>
      <c r="EQ193" s="22"/>
      <c r="ER193" s="22"/>
      <c r="ES193" s="22"/>
      <c r="ET193" s="22"/>
      <c r="EU193" s="22"/>
      <c r="EV193" s="22"/>
      <c r="EW193" s="22"/>
      <c r="EX193" s="22"/>
      <c r="EY193" s="22"/>
      <c r="EZ193" s="22"/>
      <c r="FA193" s="22"/>
      <c r="FB193" s="22"/>
      <c r="FC193" s="22"/>
      <c r="FD193" s="22"/>
      <c r="FE193" s="22"/>
      <c r="FF193" s="22"/>
      <c r="FG193" s="22"/>
      <c r="FH193" s="22"/>
      <c r="FI193" s="22"/>
      <c r="FJ193" s="22"/>
      <c r="FK193" s="22"/>
      <c r="FL193" s="22"/>
      <c r="FM193" s="22"/>
      <c r="FN193" s="22"/>
      <c r="FO193" s="22"/>
      <c r="FP193" s="22"/>
      <c r="FQ193" s="22"/>
      <c r="FR193" s="22"/>
      <c r="FS193" s="22"/>
      <c r="FT193" s="22"/>
      <c r="FU193" s="22"/>
      <c r="FV193" s="22"/>
      <c r="FW193" s="22"/>
      <c r="FX193" s="22"/>
      <c r="FY193" s="22"/>
      <c r="FZ193" s="22"/>
      <c r="GA193" s="22"/>
      <c r="GB193" s="22"/>
      <c r="GC193" s="22"/>
      <c r="GD193" s="22"/>
      <c r="GE193" s="22"/>
      <c r="GF193" s="22"/>
      <c r="GG193" s="22"/>
      <c r="GH193" s="22"/>
      <c r="GI193" s="22"/>
      <c r="GJ193" s="22"/>
      <c r="GK193" s="22"/>
      <c r="GL193" s="22"/>
      <c r="GM193" s="22"/>
      <c r="GN193" s="22"/>
      <c r="GO193" s="22"/>
      <c r="GP193" s="22"/>
      <c r="GQ193" s="22"/>
      <c r="GR193" s="22"/>
      <c r="GS193" s="22"/>
      <c r="GT193" s="22"/>
      <c r="GU193" s="22"/>
      <c r="GV193" s="22"/>
      <c r="GW193" s="22"/>
      <c r="GX193" s="22"/>
      <c r="GY193" s="22"/>
      <c r="GZ193" s="22"/>
      <c r="HA193" s="22"/>
      <c r="HB193" s="22"/>
      <c r="HC193" s="22"/>
      <c r="HD193" s="22"/>
      <c r="HE193" s="22"/>
      <c r="HF193" s="22"/>
      <c r="HG193" s="22"/>
      <c r="HH193" s="22"/>
      <c r="HI193" s="22"/>
      <c r="HJ193" s="22"/>
      <c r="HK193" s="22"/>
      <c r="HL193" s="22"/>
      <c r="HM193" s="22"/>
      <c r="HN193" s="22"/>
      <c r="HO193" s="22"/>
      <c r="HP193" s="22"/>
      <c r="HQ193" s="22"/>
      <c r="HR193" s="22"/>
      <c r="HS193" s="22"/>
      <c r="HT193" s="22"/>
      <c r="HU193" s="22"/>
      <c r="HV193" s="22"/>
      <c r="HW193" s="22"/>
      <c r="HX193" s="22"/>
      <c r="HY193" s="22"/>
      <c r="HZ193" s="22"/>
      <c r="IA193" s="22"/>
      <c r="IB193" s="22"/>
      <c r="IC193" s="22"/>
      <c r="ID193" s="22"/>
      <c r="IE193" s="22"/>
      <c r="IF193" s="22"/>
      <c r="IG193" s="22"/>
    </row>
    <row r="194" spans="1:241" x14ac:dyDescent="0.25">
      <c r="A194" s="857" t="s">
        <v>28</v>
      </c>
      <c r="B194" s="858"/>
      <c r="C194" s="10" t="s">
        <v>37</v>
      </c>
      <c r="D194" s="13">
        <v>5.0000000000000001E-3</v>
      </c>
      <c r="E194" s="31">
        <v>2.0158355078225619E-3</v>
      </c>
      <c r="F194" s="15">
        <v>-0.86253193268646977</v>
      </c>
      <c r="G194" s="20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  <c r="EZ194" s="22"/>
      <c r="FA194" s="22"/>
      <c r="FB194" s="22"/>
      <c r="FC194" s="22"/>
      <c r="FD194" s="22"/>
      <c r="FE194" s="22"/>
      <c r="FF194" s="22"/>
      <c r="FG194" s="22"/>
      <c r="FH194" s="22"/>
      <c r="FI194" s="22"/>
      <c r="FJ194" s="22"/>
      <c r="FK194" s="22"/>
      <c r="FL194" s="22"/>
      <c r="FM194" s="22"/>
      <c r="FN194" s="22"/>
      <c r="FO194" s="22"/>
      <c r="FP194" s="22"/>
      <c r="FQ194" s="22"/>
      <c r="FR194" s="22"/>
      <c r="FS194" s="22"/>
      <c r="FT194" s="22"/>
      <c r="FU194" s="22"/>
      <c r="FV194" s="22"/>
      <c r="FW194" s="22"/>
      <c r="FX194" s="22"/>
      <c r="FY194" s="22"/>
      <c r="FZ194" s="22"/>
      <c r="GA194" s="22"/>
      <c r="GB194" s="22"/>
      <c r="GC194" s="22"/>
      <c r="GD194" s="22"/>
      <c r="GE194" s="22"/>
      <c r="GF194" s="22"/>
      <c r="GG194" s="22"/>
      <c r="GH194" s="22"/>
      <c r="GI194" s="22"/>
      <c r="GJ194" s="22"/>
      <c r="GK194" s="22"/>
      <c r="GL194" s="22"/>
      <c r="GM194" s="22"/>
      <c r="GN194" s="22"/>
      <c r="GO194" s="22"/>
      <c r="GP194" s="22"/>
      <c r="GQ194" s="22"/>
      <c r="GR194" s="22"/>
      <c r="GS194" s="22"/>
      <c r="GT194" s="22"/>
      <c r="GU194" s="22"/>
      <c r="GV194" s="22"/>
      <c r="GW194" s="22"/>
      <c r="GX194" s="22"/>
      <c r="GY194" s="22"/>
      <c r="GZ194" s="22"/>
      <c r="HA194" s="22"/>
      <c r="HB194" s="22"/>
      <c r="HC194" s="22"/>
      <c r="HD194" s="22"/>
      <c r="HE194" s="22"/>
      <c r="HF194" s="22"/>
      <c r="HG194" s="22"/>
      <c r="HH194" s="22"/>
      <c r="HI194" s="22"/>
      <c r="HJ194" s="22"/>
      <c r="HK194" s="22"/>
      <c r="HL194" s="22"/>
      <c r="HM194" s="22"/>
      <c r="HN194" s="22"/>
      <c r="HO194" s="22"/>
      <c r="HP194" s="22"/>
      <c r="HQ194" s="22"/>
      <c r="HR194" s="22"/>
      <c r="HS194" s="22"/>
      <c r="HT194" s="22"/>
      <c r="HU194" s="22"/>
      <c r="HV194" s="22"/>
      <c r="HW194" s="22"/>
      <c r="HX194" s="22"/>
      <c r="HY194" s="22"/>
      <c r="HZ194" s="22"/>
      <c r="IA194" s="22"/>
      <c r="IB194" s="22"/>
      <c r="IC194" s="22"/>
      <c r="ID194" s="22"/>
      <c r="IE194" s="22"/>
      <c r="IF194" s="22"/>
      <c r="IG194" s="22"/>
    </row>
    <row r="195" spans="1:241" x14ac:dyDescent="0.25">
      <c r="A195" s="857" t="s">
        <v>29</v>
      </c>
      <c r="B195" s="858"/>
      <c r="C195" s="10" t="s">
        <v>37</v>
      </c>
      <c r="D195" s="13"/>
      <c r="E195" s="31"/>
      <c r="F195" s="18" t="e">
        <v>#DIV/0!</v>
      </c>
      <c r="G195" s="20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  <c r="EK195" s="22"/>
      <c r="EL195" s="22"/>
      <c r="EM195" s="22"/>
      <c r="EN195" s="22"/>
      <c r="EO195" s="22"/>
      <c r="EP195" s="22"/>
      <c r="EQ195" s="22"/>
      <c r="ER195" s="22"/>
      <c r="ES195" s="22"/>
      <c r="ET195" s="22"/>
      <c r="EU195" s="22"/>
      <c r="EV195" s="22"/>
      <c r="EW195" s="22"/>
      <c r="EX195" s="22"/>
      <c r="EY195" s="22"/>
      <c r="EZ195" s="22"/>
      <c r="FA195" s="22"/>
      <c r="FB195" s="22"/>
      <c r="FC195" s="22"/>
      <c r="FD195" s="22"/>
      <c r="FE195" s="22"/>
      <c r="FF195" s="22"/>
      <c r="FG195" s="22"/>
      <c r="FH195" s="22"/>
      <c r="FI195" s="22"/>
      <c r="FJ195" s="22"/>
      <c r="FK195" s="22"/>
      <c r="FL195" s="22"/>
      <c r="FM195" s="22"/>
      <c r="FN195" s="22"/>
      <c r="FO195" s="22"/>
      <c r="FP195" s="22"/>
      <c r="FQ195" s="22"/>
      <c r="FR195" s="22"/>
      <c r="FS195" s="22"/>
      <c r="FT195" s="22"/>
      <c r="FU195" s="22"/>
      <c r="FV195" s="22"/>
      <c r="FW195" s="22"/>
      <c r="FX195" s="22"/>
      <c r="FY195" s="22"/>
      <c r="FZ195" s="22"/>
      <c r="GA195" s="22"/>
      <c r="GB195" s="22"/>
      <c r="GC195" s="22"/>
      <c r="GD195" s="22"/>
      <c r="GE195" s="22"/>
      <c r="GF195" s="22"/>
      <c r="GG195" s="22"/>
      <c r="GH195" s="22"/>
      <c r="GI195" s="22"/>
      <c r="GJ195" s="22"/>
      <c r="GK195" s="22"/>
      <c r="GL195" s="22"/>
      <c r="GM195" s="22"/>
      <c r="GN195" s="22"/>
      <c r="GO195" s="22"/>
      <c r="GP195" s="22"/>
      <c r="GQ195" s="22"/>
      <c r="GR195" s="22"/>
      <c r="GS195" s="22"/>
      <c r="GT195" s="22"/>
      <c r="GU195" s="22"/>
      <c r="GV195" s="22"/>
      <c r="GW195" s="22"/>
      <c r="GX195" s="22"/>
      <c r="GY195" s="22"/>
      <c r="GZ195" s="22"/>
      <c r="HA195" s="22"/>
      <c r="HB195" s="22"/>
      <c r="HC195" s="22"/>
      <c r="HD195" s="22"/>
      <c r="HE195" s="22"/>
      <c r="HF195" s="22"/>
      <c r="HG195" s="22"/>
      <c r="HH195" s="22"/>
      <c r="HI195" s="22"/>
      <c r="HJ195" s="22"/>
      <c r="HK195" s="22"/>
      <c r="HL195" s="22"/>
      <c r="HM195" s="22"/>
      <c r="HN195" s="22"/>
      <c r="HO195" s="22"/>
      <c r="HP195" s="22"/>
      <c r="HQ195" s="22"/>
      <c r="HR195" s="22"/>
      <c r="HS195" s="22"/>
      <c r="HT195" s="22"/>
      <c r="HU195" s="22"/>
      <c r="HV195" s="22"/>
      <c r="HW195" s="22"/>
      <c r="HX195" s="22"/>
      <c r="HY195" s="22"/>
      <c r="HZ195" s="22"/>
      <c r="IA195" s="22"/>
      <c r="IB195" s="22"/>
      <c r="IC195" s="22"/>
      <c r="ID195" s="22"/>
      <c r="IE195" s="22"/>
      <c r="IF195" s="22"/>
      <c r="IG195" s="22"/>
    </row>
    <row r="196" spans="1:241" x14ac:dyDescent="0.25">
      <c r="A196" s="857" t="s">
        <v>30</v>
      </c>
      <c r="B196" s="858"/>
      <c r="C196" s="10" t="s">
        <v>37</v>
      </c>
      <c r="D196" s="13">
        <v>5.0000000000000001E-3</v>
      </c>
      <c r="E196" s="31">
        <v>4.9814027630180656E-3</v>
      </c>
      <c r="F196" s="15">
        <v>-6.6184048775036475E-3</v>
      </c>
      <c r="G196" s="20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  <c r="EC196" s="22"/>
      <c r="ED196" s="22"/>
      <c r="EE196" s="22"/>
      <c r="EF196" s="22"/>
      <c r="EG196" s="22"/>
      <c r="EH196" s="22"/>
      <c r="EI196" s="22"/>
      <c r="EJ196" s="22"/>
      <c r="EK196" s="22"/>
      <c r="EL196" s="22"/>
      <c r="EM196" s="22"/>
      <c r="EN196" s="22"/>
      <c r="EO196" s="22"/>
      <c r="EP196" s="22"/>
      <c r="EQ196" s="22"/>
      <c r="ER196" s="22"/>
      <c r="ES196" s="22"/>
      <c r="ET196" s="22"/>
      <c r="EU196" s="22"/>
      <c r="EV196" s="22"/>
      <c r="EW196" s="22"/>
      <c r="EX196" s="22"/>
      <c r="EY196" s="22"/>
      <c r="EZ196" s="22"/>
      <c r="FA196" s="22"/>
      <c r="FB196" s="22"/>
      <c r="FC196" s="22"/>
      <c r="FD196" s="22"/>
      <c r="FE196" s="22"/>
      <c r="FF196" s="22"/>
      <c r="FG196" s="22"/>
      <c r="FH196" s="22"/>
      <c r="FI196" s="22"/>
      <c r="FJ196" s="22"/>
      <c r="FK196" s="22"/>
      <c r="FL196" s="22"/>
      <c r="FM196" s="22"/>
      <c r="FN196" s="22"/>
      <c r="FO196" s="22"/>
      <c r="FP196" s="22"/>
      <c r="FQ196" s="22"/>
      <c r="FR196" s="22"/>
      <c r="FS196" s="22"/>
      <c r="FT196" s="22"/>
      <c r="FU196" s="22"/>
      <c r="FV196" s="22"/>
      <c r="FW196" s="22"/>
      <c r="FX196" s="22"/>
      <c r="FY196" s="22"/>
      <c r="FZ196" s="22"/>
      <c r="GA196" s="22"/>
      <c r="GB196" s="22"/>
      <c r="GC196" s="22"/>
      <c r="GD196" s="22"/>
      <c r="GE196" s="22"/>
      <c r="GF196" s="22"/>
      <c r="GG196" s="22"/>
      <c r="GH196" s="22"/>
      <c r="GI196" s="22"/>
      <c r="GJ196" s="22"/>
      <c r="GK196" s="22"/>
      <c r="GL196" s="22"/>
      <c r="GM196" s="22"/>
      <c r="GN196" s="22"/>
      <c r="GO196" s="22"/>
      <c r="GP196" s="22"/>
      <c r="GQ196" s="22"/>
      <c r="GR196" s="22"/>
      <c r="GS196" s="22"/>
      <c r="GT196" s="22"/>
      <c r="GU196" s="22"/>
      <c r="GV196" s="22"/>
      <c r="GW196" s="22"/>
      <c r="GX196" s="22"/>
      <c r="GY196" s="22"/>
      <c r="GZ196" s="22"/>
      <c r="HA196" s="22"/>
      <c r="HB196" s="22"/>
      <c r="HC196" s="22"/>
      <c r="HD196" s="22"/>
      <c r="HE196" s="22"/>
      <c r="HF196" s="22"/>
      <c r="HG196" s="22"/>
      <c r="HH196" s="22"/>
      <c r="HI196" s="22"/>
      <c r="HJ196" s="22"/>
      <c r="HK196" s="22"/>
      <c r="HL196" s="22"/>
      <c r="HM196" s="22"/>
      <c r="HN196" s="22"/>
      <c r="HO196" s="22"/>
      <c r="HP196" s="22"/>
      <c r="HQ196" s="22"/>
      <c r="HR196" s="22"/>
      <c r="HS196" s="22"/>
      <c r="HT196" s="22"/>
      <c r="HU196" s="22"/>
      <c r="HV196" s="22"/>
      <c r="HW196" s="22"/>
      <c r="HX196" s="22"/>
      <c r="HY196" s="22"/>
      <c r="HZ196" s="22"/>
      <c r="IA196" s="22"/>
      <c r="IB196" s="22"/>
      <c r="IC196" s="22"/>
      <c r="ID196" s="22"/>
      <c r="IE196" s="22"/>
      <c r="IF196" s="22"/>
      <c r="IG196" s="22"/>
    </row>
    <row r="197" spans="1:241" x14ac:dyDescent="0.25">
      <c r="A197" s="857" t="s">
        <v>31</v>
      </c>
      <c r="B197" s="858"/>
      <c r="C197" s="10" t="s">
        <v>37</v>
      </c>
      <c r="D197" s="13"/>
      <c r="E197" s="13"/>
      <c r="F197" s="18" t="e">
        <v>#DIV/0!</v>
      </c>
      <c r="G197" s="20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  <c r="EY197" s="22"/>
      <c r="EZ197" s="22"/>
      <c r="FA197" s="22"/>
      <c r="FB197" s="22"/>
      <c r="FC197" s="22"/>
      <c r="FD197" s="22"/>
      <c r="FE197" s="22"/>
      <c r="FF197" s="22"/>
      <c r="FG197" s="22"/>
      <c r="FH197" s="22"/>
      <c r="FI197" s="22"/>
      <c r="FJ197" s="22"/>
      <c r="FK197" s="22"/>
      <c r="FL197" s="22"/>
      <c r="FM197" s="22"/>
      <c r="FN197" s="22"/>
      <c r="FO197" s="22"/>
      <c r="FP197" s="22"/>
      <c r="FQ197" s="22"/>
      <c r="FR197" s="22"/>
      <c r="FS197" s="22"/>
      <c r="FT197" s="22"/>
      <c r="FU197" s="22"/>
      <c r="FV197" s="22"/>
      <c r="FW197" s="22"/>
      <c r="FX197" s="22"/>
      <c r="FY197" s="22"/>
      <c r="FZ197" s="22"/>
      <c r="GA197" s="22"/>
      <c r="GB197" s="22"/>
      <c r="GC197" s="22"/>
      <c r="GD197" s="22"/>
      <c r="GE197" s="22"/>
      <c r="GF197" s="22"/>
      <c r="GG197" s="22"/>
      <c r="GH197" s="22"/>
      <c r="GI197" s="22"/>
      <c r="GJ197" s="22"/>
      <c r="GK197" s="22"/>
      <c r="GL197" s="22"/>
      <c r="GM197" s="22"/>
      <c r="GN197" s="22"/>
      <c r="GO197" s="22"/>
      <c r="GP197" s="22"/>
      <c r="GQ197" s="22"/>
      <c r="GR197" s="22"/>
      <c r="GS197" s="22"/>
      <c r="GT197" s="22"/>
      <c r="GU197" s="22"/>
      <c r="GV197" s="22"/>
      <c r="GW197" s="22"/>
      <c r="GX197" s="22"/>
      <c r="GY197" s="22"/>
      <c r="GZ197" s="22"/>
      <c r="HA197" s="22"/>
      <c r="HB197" s="22"/>
      <c r="HC197" s="22"/>
      <c r="HD197" s="22"/>
      <c r="HE197" s="22"/>
      <c r="HF197" s="22"/>
      <c r="HG197" s="22"/>
      <c r="HH197" s="22"/>
      <c r="HI197" s="22"/>
      <c r="HJ197" s="22"/>
      <c r="HK197" s="22"/>
      <c r="HL197" s="22"/>
      <c r="HM197" s="22"/>
      <c r="HN197" s="22"/>
      <c r="HO197" s="22"/>
      <c r="HP197" s="22"/>
      <c r="HQ197" s="22"/>
      <c r="HR197" s="22"/>
      <c r="HS197" s="22"/>
      <c r="HT197" s="22"/>
      <c r="HU197" s="22"/>
      <c r="HV197" s="22"/>
      <c r="HW197" s="22"/>
      <c r="HX197" s="22"/>
      <c r="HY197" s="22"/>
      <c r="HZ197" s="22"/>
      <c r="IA197" s="22"/>
      <c r="IB197" s="22"/>
      <c r="IC197" s="22"/>
      <c r="ID197" s="22"/>
      <c r="IE197" s="22"/>
      <c r="IF197" s="22"/>
      <c r="IG197" s="22"/>
    </row>
    <row r="198" spans="1:241" x14ac:dyDescent="0.25">
      <c r="A198" s="857" t="s">
        <v>32</v>
      </c>
      <c r="B198" s="858"/>
      <c r="C198" s="10" t="s">
        <v>37</v>
      </c>
      <c r="D198" s="30"/>
      <c r="E198" s="36"/>
      <c r="F198" s="18" t="e">
        <v>#DIV/0!</v>
      </c>
      <c r="G198" s="20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  <c r="EK198" s="22"/>
      <c r="EL198" s="22"/>
      <c r="EM198" s="22"/>
      <c r="EN198" s="22"/>
      <c r="EO198" s="22"/>
      <c r="EP198" s="22"/>
      <c r="EQ198" s="22"/>
      <c r="ER198" s="22"/>
      <c r="ES198" s="22"/>
      <c r="ET198" s="22"/>
      <c r="EU198" s="22"/>
      <c r="EV198" s="22"/>
      <c r="EW198" s="22"/>
      <c r="EX198" s="22"/>
      <c r="EY198" s="22"/>
      <c r="EZ198" s="22"/>
      <c r="FA198" s="22"/>
      <c r="FB198" s="22"/>
      <c r="FC198" s="22"/>
      <c r="FD198" s="22"/>
      <c r="FE198" s="22"/>
      <c r="FF198" s="22"/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22"/>
      <c r="FT198" s="22"/>
      <c r="FU198" s="22"/>
      <c r="FV198" s="22"/>
      <c r="FW198" s="22"/>
      <c r="FX198" s="22"/>
      <c r="FY198" s="22"/>
      <c r="FZ198" s="22"/>
      <c r="GA198" s="22"/>
      <c r="GB198" s="22"/>
      <c r="GC198" s="22"/>
      <c r="GD198" s="22"/>
      <c r="GE198" s="22"/>
      <c r="GF198" s="22"/>
      <c r="GG198" s="22"/>
      <c r="GH198" s="22"/>
      <c r="GI198" s="22"/>
      <c r="GJ198" s="22"/>
      <c r="GK198" s="22"/>
      <c r="GL198" s="22"/>
      <c r="GM198" s="22"/>
      <c r="GN198" s="22"/>
      <c r="GO198" s="22"/>
      <c r="GP198" s="22"/>
      <c r="GQ198" s="22"/>
      <c r="GR198" s="22"/>
      <c r="GS198" s="22"/>
      <c r="GT198" s="22"/>
      <c r="GU198" s="22"/>
      <c r="GV198" s="22"/>
      <c r="GW198" s="22"/>
      <c r="GX198" s="22"/>
      <c r="GY198" s="22"/>
      <c r="GZ198" s="22"/>
      <c r="HA198" s="22"/>
      <c r="HB198" s="22"/>
      <c r="HC198" s="22"/>
      <c r="HD198" s="22"/>
      <c r="HE198" s="22"/>
      <c r="HF198" s="22"/>
      <c r="HG198" s="22"/>
      <c r="HH198" s="22"/>
      <c r="HI198" s="22"/>
      <c r="HJ198" s="22"/>
      <c r="HK198" s="22"/>
      <c r="HL198" s="22"/>
      <c r="HM198" s="22"/>
      <c r="HN198" s="22"/>
      <c r="HO198" s="22"/>
      <c r="HP198" s="22"/>
      <c r="HQ198" s="22"/>
      <c r="HR198" s="22"/>
      <c r="HS198" s="22"/>
      <c r="HT198" s="22"/>
      <c r="HU198" s="22"/>
      <c r="HV198" s="22"/>
      <c r="HW198" s="22"/>
      <c r="HX198" s="22"/>
      <c r="HY198" s="22"/>
      <c r="HZ198" s="22"/>
      <c r="IA198" s="22"/>
      <c r="IB198" s="22"/>
      <c r="IC198" s="22"/>
      <c r="ID198" s="22"/>
      <c r="IE198" s="22"/>
      <c r="IF198" s="22"/>
      <c r="IG198" s="22"/>
    </row>
    <row r="199" spans="1:241" x14ac:dyDescent="0.25">
      <c r="A199" s="863" t="s">
        <v>75</v>
      </c>
      <c r="B199" s="864"/>
      <c r="C199" s="10"/>
      <c r="D199" s="37"/>
      <c r="E199" s="37"/>
      <c r="F199" s="15"/>
      <c r="G199" s="20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  <c r="EC199" s="22"/>
      <c r="ED199" s="22"/>
      <c r="EE199" s="22"/>
      <c r="EF199" s="22"/>
      <c r="EG199" s="22"/>
      <c r="EH199" s="22"/>
      <c r="EI199" s="22"/>
      <c r="EJ199" s="22"/>
      <c r="EK199" s="22"/>
      <c r="EL199" s="22"/>
      <c r="EM199" s="22"/>
      <c r="EN199" s="22"/>
      <c r="EO199" s="22"/>
      <c r="EP199" s="22"/>
      <c r="EQ199" s="22"/>
      <c r="ER199" s="22"/>
      <c r="ES199" s="22"/>
      <c r="ET199" s="22"/>
      <c r="EU199" s="22"/>
      <c r="EV199" s="22"/>
      <c r="EW199" s="22"/>
      <c r="EX199" s="22"/>
      <c r="EY199" s="22"/>
      <c r="EZ199" s="22"/>
      <c r="FA199" s="22"/>
      <c r="FB199" s="22"/>
      <c r="FC199" s="22"/>
      <c r="FD199" s="22"/>
      <c r="FE199" s="22"/>
      <c r="FF199" s="22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22"/>
      <c r="FT199" s="22"/>
      <c r="FU199" s="22"/>
      <c r="FV199" s="22"/>
      <c r="FW199" s="22"/>
      <c r="FX199" s="22"/>
      <c r="FY199" s="22"/>
      <c r="FZ199" s="22"/>
      <c r="GA199" s="22"/>
      <c r="GB199" s="22"/>
      <c r="GC199" s="22"/>
      <c r="GD199" s="22"/>
      <c r="GE199" s="22"/>
      <c r="GF199" s="22"/>
      <c r="GG199" s="22"/>
      <c r="GH199" s="22"/>
      <c r="GI199" s="22"/>
      <c r="GJ199" s="22"/>
      <c r="GK199" s="22"/>
      <c r="GL199" s="22"/>
      <c r="GM199" s="22"/>
      <c r="GN199" s="22"/>
      <c r="GO199" s="22"/>
      <c r="GP199" s="22"/>
      <c r="GQ199" s="22"/>
      <c r="GR199" s="22"/>
      <c r="GS199" s="22"/>
      <c r="GT199" s="22"/>
      <c r="GU199" s="22"/>
      <c r="GV199" s="22"/>
      <c r="GW199" s="22"/>
      <c r="GX199" s="22"/>
      <c r="GY199" s="22"/>
      <c r="GZ199" s="22"/>
      <c r="HA199" s="22"/>
      <c r="HB199" s="22"/>
      <c r="HC199" s="22"/>
      <c r="HD199" s="22"/>
      <c r="HE199" s="22"/>
      <c r="HF199" s="22"/>
      <c r="HG199" s="22"/>
      <c r="HH199" s="22"/>
      <c r="HI199" s="22"/>
      <c r="HJ199" s="22"/>
      <c r="HK199" s="22"/>
      <c r="HL199" s="22"/>
      <c r="HM199" s="22"/>
      <c r="HN199" s="22"/>
      <c r="HO199" s="22"/>
      <c r="HP199" s="22"/>
      <c r="HQ199" s="22"/>
      <c r="HR199" s="22"/>
      <c r="HS199" s="22"/>
      <c r="HT199" s="22"/>
      <c r="HU199" s="22"/>
      <c r="HV199" s="22"/>
      <c r="HW199" s="22"/>
      <c r="HX199" s="22"/>
      <c r="HY199" s="22"/>
      <c r="HZ199" s="22"/>
      <c r="IA199" s="22"/>
      <c r="IB199" s="22"/>
      <c r="IC199" s="22"/>
      <c r="ID199" s="22"/>
      <c r="IE199" s="22"/>
      <c r="IF199" s="22"/>
      <c r="IG199" s="22"/>
    </row>
    <row r="200" spans="1:241" x14ac:dyDescent="0.25">
      <c r="A200" s="857" t="s">
        <v>27</v>
      </c>
      <c r="B200" s="858"/>
      <c r="C200" s="10" t="s">
        <v>19</v>
      </c>
      <c r="D200" s="37"/>
      <c r="E200" s="37"/>
      <c r="F200" s="18" t="e">
        <v>#DIV/0!</v>
      </c>
      <c r="G200" s="20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  <c r="EC200" s="22"/>
      <c r="ED200" s="22"/>
      <c r="EE200" s="22"/>
      <c r="EF200" s="22"/>
      <c r="EG200" s="22"/>
      <c r="EH200" s="22"/>
      <c r="EI200" s="22"/>
      <c r="EJ200" s="22"/>
      <c r="EK200" s="22"/>
      <c r="EL200" s="22"/>
      <c r="EM200" s="22"/>
      <c r="EN200" s="22"/>
      <c r="EO200" s="22"/>
      <c r="EP200" s="22"/>
      <c r="EQ200" s="22"/>
      <c r="ER200" s="22"/>
      <c r="ES200" s="22"/>
      <c r="ET200" s="22"/>
      <c r="EU200" s="22"/>
      <c r="EV200" s="22"/>
      <c r="EW200" s="22"/>
      <c r="EX200" s="22"/>
      <c r="EY200" s="22"/>
      <c r="EZ200" s="22"/>
      <c r="FA200" s="22"/>
      <c r="FB200" s="22"/>
      <c r="FC200" s="22"/>
      <c r="FD200" s="22"/>
      <c r="FE200" s="22"/>
      <c r="FF200" s="22"/>
      <c r="FG200" s="22"/>
      <c r="FH200" s="22"/>
      <c r="FI200" s="22"/>
      <c r="FJ200" s="22"/>
      <c r="FK200" s="22"/>
      <c r="FL200" s="22"/>
      <c r="FM200" s="22"/>
      <c r="FN200" s="22"/>
      <c r="FO200" s="22"/>
      <c r="FP200" s="22"/>
      <c r="FQ200" s="22"/>
      <c r="FR200" s="22"/>
      <c r="FS200" s="22"/>
      <c r="FT200" s="22"/>
      <c r="FU200" s="22"/>
      <c r="FV200" s="22"/>
      <c r="FW200" s="22"/>
      <c r="FX200" s="22"/>
      <c r="FY200" s="22"/>
      <c r="FZ200" s="22"/>
      <c r="GA200" s="22"/>
      <c r="GB200" s="22"/>
      <c r="GC200" s="22"/>
      <c r="GD200" s="22"/>
      <c r="GE200" s="22"/>
      <c r="GF200" s="22"/>
      <c r="GG200" s="22"/>
      <c r="GH200" s="22"/>
      <c r="GI200" s="22"/>
      <c r="GJ200" s="22"/>
      <c r="GK200" s="22"/>
      <c r="GL200" s="22"/>
      <c r="GM200" s="22"/>
      <c r="GN200" s="22"/>
      <c r="GO200" s="22"/>
      <c r="GP200" s="22"/>
      <c r="GQ200" s="22"/>
      <c r="GR200" s="22"/>
      <c r="GS200" s="22"/>
      <c r="GT200" s="22"/>
      <c r="GU200" s="22"/>
      <c r="GV200" s="22"/>
      <c r="GW200" s="22"/>
      <c r="GX200" s="22"/>
      <c r="GY200" s="22"/>
      <c r="GZ200" s="22"/>
      <c r="HA200" s="22"/>
      <c r="HB200" s="22"/>
      <c r="HC200" s="22"/>
      <c r="HD200" s="22"/>
      <c r="HE200" s="22"/>
      <c r="HF200" s="22"/>
      <c r="HG200" s="22"/>
      <c r="HH200" s="22"/>
      <c r="HI200" s="22"/>
      <c r="HJ200" s="22"/>
      <c r="HK200" s="22"/>
      <c r="HL200" s="22"/>
      <c r="HM200" s="22"/>
      <c r="HN200" s="22"/>
      <c r="HO200" s="22"/>
      <c r="HP200" s="22"/>
      <c r="HQ200" s="22"/>
      <c r="HR200" s="22"/>
      <c r="HS200" s="22"/>
      <c r="HT200" s="22"/>
      <c r="HU200" s="22"/>
      <c r="HV200" s="22"/>
      <c r="HW200" s="22"/>
      <c r="HX200" s="22"/>
      <c r="HY200" s="22"/>
      <c r="HZ200" s="22"/>
      <c r="IA200" s="22"/>
      <c r="IB200" s="22"/>
      <c r="IC200" s="22"/>
      <c r="ID200" s="22"/>
      <c r="IE200" s="22"/>
      <c r="IF200" s="22"/>
      <c r="IG200" s="22"/>
    </row>
    <row r="201" spans="1:241" x14ac:dyDescent="0.25">
      <c r="A201" s="857" t="s">
        <v>28</v>
      </c>
      <c r="B201" s="858"/>
      <c r="C201" s="10" t="s">
        <v>37</v>
      </c>
      <c r="D201" s="37"/>
      <c r="E201" s="37"/>
      <c r="F201" s="18" t="e">
        <v>#DIV/0!</v>
      </c>
      <c r="G201" s="20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  <c r="CI201" s="22"/>
      <c r="CJ201" s="22"/>
      <c r="CK201" s="22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  <c r="DI201" s="22"/>
      <c r="DJ201" s="22"/>
      <c r="DK201" s="22"/>
      <c r="DL201" s="22"/>
      <c r="DM201" s="22"/>
      <c r="DN201" s="22"/>
      <c r="DO201" s="22"/>
      <c r="DP201" s="22"/>
      <c r="DQ201" s="22"/>
      <c r="DR201" s="22"/>
      <c r="DS201" s="22"/>
      <c r="DT201" s="22"/>
      <c r="DU201" s="22"/>
      <c r="DV201" s="22"/>
      <c r="DW201" s="22"/>
      <c r="DX201" s="22"/>
      <c r="DY201" s="22"/>
      <c r="DZ201" s="22"/>
      <c r="EA201" s="22"/>
      <c r="EB201" s="22"/>
      <c r="EC201" s="22"/>
      <c r="ED201" s="22"/>
      <c r="EE201" s="22"/>
      <c r="EF201" s="22"/>
      <c r="EG201" s="22"/>
      <c r="EH201" s="22"/>
      <c r="EI201" s="22"/>
      <c r="EJ201" s="22"/>
      <c r="EK201" s="22"/>
      <c r="EL201" s="22"/>
      <c r="EM201" s="22"/>
      <c r="EN201" s="22"/>
      <c r="EO201" s="22"/>
      <c r="EP201" s="22"/>
      <c r="EQ201" s="22"/>
      <c r="ER201" s="22"/>
      <c r="ES201" s="22"/>
      <c r="ET201" s="22"/>
      <c r="EU201" s="22"/>
      <c r="EV201" s="22"/>
      <c r="EW201" s="22"/>
      <c r="EX201" s="22"/>
      <c r="EY201" s="22"/>
      <c r="EZ201" s="22"/>
      <c r="FA201" s="22"/>
      <c r="FB201" s="22"/>
      <c r="FC201" s="22"/>
      <c r="FD201" s="22"/>
      <c r="FE201" s="22"/>
      <c r="FF201" s="22"/>
      <c r="FG201" s="22"/>
      <c r="FH201" s="22"/>
      <c r="FI201" s="22"/>
      <c r="FJ201" s="22"/>
      <c r="FK201" s="22"/>
      <c r="FL201" s="22"/>
      <c r="FM201" s="22"/>
      <c r="FN201" s="22"/>
      <c r="FO201" s="22"/>
      <c r="FP201" s="22"/>
      <c r="FQ201" s="22"/>
      <c r="FR201" s="22"/>
      <c r="FS201" s="22"/>
      <c r="FT201" s="22"/>
      <c r="FU201" s="22"/>
      <c r="FV201" s="22"/>
      <c r="FW201" s="22"/>
      <c r="FX201" s="22"/>
      <c r="FY201" s="22"/>
      <c r="FZ201" s="22"/>
      <c r="GA201" s="22"/>
      <c r="GB201" s="22"/>
      <c r="GC201" s="22"/>
      <c r="GD201" s="22"/>
      <c r="GE201" s="22"/>
      <c r="GF201" s="22"/>
      <c r="GG201" s="22"/>
      <c r="GH201" s="22"/>
      <c r="GI201" s="22"/>
      <c r="GJ201" s="22"/>
      <c r="GK201" s="22"/>
      <c r="GL201" s="22"/>
      <c r="GM201" s="22"/>
      <c r="GN201" s="22"/>
      <c r="GO201" s="22"/>
      <c r="GP201" s="22"/>
      <c r="GQ201" s="22"/>
      <c r="GR201" s="22"/>
      <c r="GS201" s="22"/>
      <c r="GT201" s="22"/>
      <c r="GU201" s="22"/>
      <c r="GV201" s="22"/>
      <c r="GW201" s="22"/>
      <c r="GX201" s="22"/>
      <c r="GY201" s="22"/>
      <c r="GZ201" s="22"/>
      <c r="HA201" s="22"/>
      <c r="HB201" s="22"/>
      <c r="HC201" s="22"/>
      <c r="HD201" s="22"/>
      <c r="HE201" s="22"/>
      <c r="HF201" s="22"/>
      <c r="HG201" s="22"/>
      <c r="HH201" s="22"/>
      <c r="HI201" s="22"/>
      <c r="HJ201" s="22"/>
      <c r="HK201" s="22"/>
      <c r="HL201" s="22"/>
      <c r="HM201" s="22"/>
      <c r="HN201" s="22"/>
      <c r="HO201" s="22"/>
      <c r="HP201" s="22"/>
      <c r="HQ201" s="22"/>
      <c r="HR201" s="22"/>
      <c r="HS201" s="22"/>
      <c r="HT201" s="22"/>
      <c r="HU201" s="22"/>
      <c r="HV201" s="22"/>
      <c r="HW201" s="22"/>
      <c r="HX201" s="22"/>
      <c r="HY201" s="22"/>
      <c r="HZ201" s="22"/>
      <c r="IA201" s="22"/>
      <c r="IB201" s="22"/>
      <c r="IC201" s="22"/>
      <c r="ID201" s="22"/>
      <c r="IE201" s="22"/>
      <c r="IF201" s="22"/>
      <c r="IG201" s="22"/>
    </row>
    <row r="202" spans="1:241" x14ac:dyDescent="0.25">
      <c r="A202" s="857" t="s">
        <v>29</v>
      </c>
      <c r="B202" s="858"/>
      <c r="C202" s="10" t="s">
        <v>37</v>
      </c>
      <c r="D202" s="37"/>
      <c r="E202" s="37"/>
      <c r="F202" s="18" t="e">
        <v>#DIV/0!</v>
      </c>
      <c r="G202" s="20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  <c r="CI202" s="22"/>
      <c r="CJ202" s="22"/>
      <c r="CK202" s="22"/>
      <c r="CL202" s="22"/>
      <c r="CM202" s="22"/>
      <c r="CN202" s="22"/>
      <c r="CO202" s="22"/>
      <c r="CP202" s="22"/>
      <c r="CQ202" s="22"/>
      <c r="CR202" s="22"/>
      <c r="CS202" s="22"/>
      <c r="CT202" s="22"/>
      <c r="CU202" s="22"/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  <c r="DI202" s="22"/>
      <c r="DJ202" s="22"/>
      <c r="DK202" s="22"/>
      <c r="DL202" s="22"/>
      <c r="DM202" s="22"/>
      <c r="DN202" s="22"/>
      <c r="DO202" s="22"/>
      <c r="DP202" s="22"/>
      <c r="DQ202" s="22"/>
      <c r="DR202" s="22"/>
      <c r="DS202" s="22"/>
      <c r="DT202" s="22"/>
      <c r="DU202" s="22"/>
      <c r="DV202" s="22"/>
      <c r="DW202" s="22"/>
      <c r="DX202" s="22"/>
      <c r="DY202" s="22"/>
      <c r="DZ202" s="22"/>
      <c r="EA202" s="22"/>
      <c r="EB202" s="22"/>
      <c r="EC202" s="22"/>
      <c r="ED202" s="22"/>
      <c r="EE202" s="22"/>
      <c r="EF202" s="22"/>
      <c r="EG202" s="22"/>
      <c r="EH202" s="22"/>
      <c r="EI202" s="22"/>
      <c r="EJ202" s="22"/>
      <c r="EK202" s="22"/>
      <c r="EL202" s="22"/>
      <c r="EM202" s="22"/>
      <c r="EN202" s="22"/>
      <c r="EO202" s="22"/>
      <c r="EP202" s="22"/>
      <c r="EQ202" s="22"/>
      <c r="ER202" s="22"/>
      <c r="ES202" s="22"/>
      <c r="ET202" s="22"/>
      <c r="EU202" s="22"/>
      <c r="EV202" s="22"/>
      <c r="EW202" s="22"/>
      <c r="EX202" s="22"/>
      <c r="EY202" s="22"/>
      <c r="EZ202" s="22"/>
      <c r="FA202" s="22"/>
      <c r="FB202" s="22"/>
      <c r="FC202" s="22"/>
      <c r="FD202" s="22"/>
      <c r="FE202" s="22"/>
      <c r="FF202" s="22"/>
      <c r="FG202" s="22"/>
      <c r="FH202" s="22"/>
      <c r="FI202" s="22"/>
      <c r="FJ202" s="22"/>
      <c r="FK202" s="22"/>
      <c r="FL202" s="22"/>
      <c r="FM202" s="22"/>
      <c r="FN202" s="22"/>
      <c r="FO202" s="22"/>
      <c r="FP202" s="22"/>
      <c r="FQ202" s="22"/>
      <c r="FR202" s="22"/>
      <c r="FS202" s="22"/>
      <c r="FT202" s="22"/>
      <c r="FU202" s="22"/>
      <c r="FV202" s="22"/>
      <c r="FW202" s="22"/>
      <c r="FX202" s="22"/>
      <c r="FY202" s="22"/>
      <c r="FZ202" s="22"/>
      <c r="GA202" s="22"/>
      <c r="GB202" s="22"/>
      <c r="GC202" s="22"/>
      <c r="GD202" s="22"/>
      <c r="GE202" s="22"/>
      <c r="GF202" s="22"/>
      <c r="GG202" s="22"/>
      <c r="GH202" s="22"/>
      <c r="GI202" s="22"/>
      <c r="GJ202" s="22"/>
      <c r="GK202" s="22"/>
      <c r="GL202" s="22"/>
      <c r="GM202" s="22"/>
      <c r="GN202" s="22"/>
      <c r="GO202" s="22"/>
      <c r="GP202" s="22"/>
      <c r="GQ202" s="22"/>
      <c r="GR202" s="22"/>
      <c r="GS202" s="22"/>
      <c r="GT202" s="22"/>
      <c r="GU202" s="22"/>
      <c r="GV202" s="22"/>
      <c r="GW202" s="22"/>
      <c r="GX202" s="22"/>
      <c r="GY202" s="22"/>
      <c r="GZ202" s="22"/>
      <c r="HA202" s="22"/>
      <c r="HB202" s="22"/>
      <c r="HC202" s="22"/>
      <c r="HD202" s="22"/>
      <c r="HE202" s="22"/>
      <c r="HF202" s="22"/>
      <c r="HG202" s="22"/>
      <c r="HH202" s="22"/>
      <c r="HI202" s="22"/>
      <c r="HJ202" s="22"/>
      <c r="HK202" s="22"/>
      <c r="HL202" s="22"/>
      <c r="HM202" s="22"/>
      <c r="HN202" s="22"/>
      <c r="HO202" s="22"/>
      <c r="HP202" s="22"/>
      <c r="HQ202" s="22"/>
      <c r="HR202" s="22"/>
      <c r="HS202" s="22"/>
      <c r="HT202" s="22"/>
      <c r="HU202" s="22"/>
      <c r="HV202" s="22"/>
      <c r="HW202" s="22"/>
      <c r="HX202" s="22"/>
      <c r="HY202" s="22"/>
      <c r="HZ202" s="22"/>
      <c r="IA202" s="22"/>
      <c r="IB202" s="22"/>
      <c r="IC202" s="22"/>
      <c r="ID202" s="22"/>
      <c r="IE202" s="22"/>
      <c r="IF202" s="22"/>
      <c r="IG202" s="22"/>
    </row>
    <row r="203" spans="1:241" x14ac:dyDescent="0.25">
      <c r="A203" s="857" t="s">
        <v>76</v>
      </c>
      <c r="B203" s="858"/>
      <c r="C203" s="10" t="s">
        <v>37</v>
      </c>
      <c r="D203" s="37"/>
      <c r="E203" s="37"/>
      <c r="F203" s="18" t="e">
        <v>#DIV/0!</v>
      </c>
      <c r="G203" s="20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  <c r="CM203" s="22"/>
      <c r="CN203" s="22"/>
      <c r="CO203" s="22"/>
      <c r="CP203" s="22"/>
      <c r="CQ203" s="22"/>
      <c r="CR203" s="22"/>
      <c r="CS203" s="22"/>
      <c r="CT203" s="22"/>
      <c r="CU203" s="22"/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  <c r="DI203" s="22"/>
      <c r="DJ203" s="22"/>
      <c r="DK203" s="22"/>
      <c r="DL203" s="22"/>
      <c r="DM203" s="22"/>
      <c r="DN203" s="22"/>
      <c r="DO203" s="22"/>
      <c r="DP203" s="22"/>
      <c r="DQ203" s="22"/>
      <c r="DR203" s="22"/>
      <c r="DS203" s="22"/>
      <c r="DT203" s="22"/>
      <c r="DU203" s="22"/>
      <c r="DV203" s="22"/>
      <c r="DW203" s="22"/>
      <c r="DX203" s="22"/>
      <c r="DY203" s="22"/>
      <c r="DZ203" s="22"/>
      <c r="EA203" s="22"/>
      <c r="EB203" s="22"/>
      <c r="EC203" s="22"/>
      <c r="ED203" s="22"/>
      <c r="EE203" s="22"/>
      <c r="EF203" s="22"/>
      <c r="EG203" s="22"/>
      <c r="EH203" s="22"/>
      <c r="EI203" s="22"/>
      <c r="EJ203" s="22"/>
      <c r="EK203" s="22"/>
      <c r="EL203" s="22"/>
      <c r="EM203" s="22"/>
      <c r="EN203" s="22"/>
      <c r="EO203" s="22"/>
      <c r="EP203" s="22"/>
      <c r="EQ203" s="22"/>
      <c r="ER203" s="22"/>
      <c r="ES203" s="22"/>
      <c r="ET203" s="22"/>
      <c r="EU203" s="22"/>
      <c r="EV203" s="22"/>
      <c r="EW203" s="22"/>
      <c r="EX203" s="22"/>
      <c r="EY203" s="22"/>
      <c r="EZ203" s="22"/>
      <c r="FA203" s="22"/>
      <c r="FB203" s="22"/>
      <c r="FC203" s="22"/>
      <c r="FD203" s="22"/>
      <c r="FE203" s="22"/>
      <c r="FF203" s="22"/>
      <c r="FG203" s="22"/>
      <c r="FH203" s="22"/>
      <c r="FI203" s="22"/>
      <c r="FJ203" s="22"/>
      <c r="FK203" s="22"/>
      <c r="FL203" s="22"/>
      <c r="FM203" s="22"/>
      <c r="FN203" s="22"/>
      <c r="FO203" s="22"/>
      <c r="FP203" s="22"/>
      <c r="FQ203" s="22"/>
      <c r="FR203" s="22"/>
      <c r="FS203" s="22"/>
      <c r="FT203" s="22"/>
      <c r="FU203" s="22"/>
      <c r="FV203" s="22"/>
      <c r="FW203" s="22"/>
      <c r="FX203" s="22"/>
      <c r="FY203" s="22"/>
      <c r="FZ203" s="22"/>
      <c r="GA203" s="22"/>
      <c r="GB203" s="22"/>
      <c r="GC203" s="22"/>
      <c r="GD203" s="22"/>
      <c r="GE203" s="22"/>
      <c r="GF203" s="22"/>
      <c r="GG203" s="22"/>
      <c r="GH203" s="22"/>
      <c r="GI203" s="22"/>
      <c r="GJ203" s="22"/>
      <c r="GK203" s="22"/>
      <c r="GL203" s="22"/>
      <c r="GM203" s="22"/>
      <c r="GN203" s="22"/>
      <c r="GO203" s="22"/>
      <c r="GP203" s="22"/>
      <c r="GQ203" s="22"/>
      <c r="GR203" s="22"/>
      <c r="GS203" s="22"/>
      <c r="GT203" s="22"/>
      <c r="GU203" s="22"/>
      <c r="GV203" s="22"/>
      <c r="GW203" s="22"/>
      <c r="GX203" s="22"/>
      <c r="GY203" s="22"/>
      <c r="GZ203" s="22"/>
      <c r="HA203" s="22"/>
      <c r="HB203" s="22"/>
      <c r="HC203" s="22"/>
      <c r="HD203" s="22"/>
      <c r="HE203" s="22"/>
      <c r="HF203" s="22"/>
      <c r="HG203" s="22"/>
      <c r="HH203" s="22"/>
      <c r="HI203" s="22"/>
      <c r="HJ203" s="22"/>
      <c r="HK203" s="22"/>
      <c r="HL203" s="22"/>
      <c r="HM203" s="22"/>
      <c r="HN203" s="22"/>
      <c r="HO203" s="22"/>
      <c r="HP203" s="22"/>
      <c r="HQ203" s="22"/>
      <c r="HR203" s="22"/>
      <c r="HS203" s="22"/>
      <c r="HT203" s="22"/>
      <c r="HU203" s="22"/>
      <c r="HV203" s="22"/>
      <c r="HW203" s="22"/>
      <c r="HX203" s="22"/>
      <c r="HY203" s="22"/>
      <c r="HZ203" s="22"/>
      <c r="IA203" s="22"/>
      <c r="IB203" s="22"/>
      <c r="IC203" s="22"/>
      <c r="ID203" s="22"/>
      <c r="IE203" s="22"/>
      <c r="IF203" s="22"/>
      <c r="IG203" s="22"/>
    </row>
    <row r="204" spans="1:241" x14ac:dyDescent="0.25">
      <c r="A204" s="857" t="s">
        <v>31</v>
      </c>
      <c r="B204" s="858"/>
      <c r="C204" s="10" t="s">
        <v>37</v>
      </c>
      <c r="D204" s="37"/>
      <c r="E204" s="37"/>
      <c r="F204" s="18" t="e">
        <v>#DIV/0!</v>
      </c>
      <c r="G204" s="20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  <c r="CI204" s="22"/>
      <c r="CJ204" s="22"/>
      <c r="CK204" s="22"/>
      <c r="CL204" s="22"/>
      <c r="CM204" s="22"/>
      <c r="CN204" s="22"/>
      <c r="CO204" s="22"/>
      <c r="CP204" s="22"/>
      <c r="CQ204" s="22"/>
      <c r="CR204" s="22"/>
      <c r="CS204" s="22"/>
      <c r="CT204" s="22"/>
      <c r="CU204" s="22"/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22"/>
      <c r="DG204" s="22"/>
      <c r="DH204" s="22"/>
      <c r="DI204" s="22"/>
      <c r="DJ204" s="22"/>
      <c r="DK204" s="22"/>
      <c r="DL204" s="22"/>
      <c r="DM204" s="22"/>
      <c r="DN204" s="22"/>
      <c r="DO204" s="22"/>
      <c r="DP204" s="22"/>
      <c r="DQ204" s="22"/>
      <c r="DR204" s="22"/>
      <c r="DS204" s="22"/>
      <c r="DT204" s="22"/>
      <c r="DU204" s="22"/>
      <c r="DV204" s="22"/>
      <c r="DW204" s="22"/>
      <c r="DX204" s="22"/>
      <c r="DY204" s="22"/>
      <c r="DZ204" s="22"/>
      <c r="EA204" s="22"/>
      <c r="EB204" s="22"/>
      <c r="EC204" s="22"/>
      <c r="ED204" s="22"/>
      <c r="EE204" s="22"/>
      <c r="EF204" s="22"/>
      <c r="EG204" s="22"/>
      <c r="EH204" s="22"/>
      <c r="EI204" s="22"/>
      <c r="EJ204" s="22"/>
      <c r="EK204" s="22"/>
      <c r="EL204" s="22"/>
      <c r="EM204" s="22"/>
      <c r="EN204" s="22"/>
      <c r="EO204" s="22"/>
      <c r="EP204" s="22"/>
      <c r="EQ204" s="22"/>
      <c r="ER204" s="22"/>
      <c r="ES204" s="22"/>
      <c r="ET204" s="22"/>
      <c r="EU204" s="22"/>
      <c r="EV204" s="22"/>
      <c r="EW204" s="22"/>
      <c r="EX204" s="22"/>
      <c r="EY204" s="22"/>
      <c r="EZ204" s="22"/>
      <c r="FA204" s="22"/>
      <c r="FB204" s="22"/>
      <c r="FC204" s="22"/>
      <c r="FD204" s="22"/>
      <c r="FE204" s="22"/>
      <c r="FF204" s="22"/>
      <c r="FG204" s="22"/>
      <c r="FH204" s="22"/>
      <c r="FI204" s="22"/>
      <c r="FJ204" s="22"/>
      <c r="FK204" s="22"/>
      <c r="FL204" s="22"/>
      <c r="FM204" s="22"/>
      <c r="FN204" s="22"/>
      <c r="FO204" s="22"/>
      <c r="FP204" s="22"/>
      <c r="FQ204" s="22"/>
      <c r="FR204" s="22"/>
      <c r="FS204" s="22"/>
      <c r="FT204" s="22"/>
      <c r="FU204" s="22"/>
      <c r="FV204" s="22"/>
      <c r="FW204" s="22"/>
      <c r="FX204" s="22"/>
      <c r="FY204" s="22"/>
      <c r="FZ204" s="22"/>
      <c r="GA204" s="22"/>
      <c r="GB204" s="22"/>
      <c r="GC204" s="22"/>
      <c r="GD204" s="22"/>
      <c r="GE204" s="22"/>
      <c r="GF204" s="22"/>
      <c r="GG204" s="22"/>
      <c r="GH204" s="22"/>
      <c r="GI204" s="22"/>
      <c r="GJ204" s="22"/>
      <c r="GK204" s="22"/>
      <c r="GL204" s="22"/>
      <c r="GM204" s="22"/>
      <c r="GN204" s="22"/>
      <c r="GO204" s="22"/>
      <c r="GP204" s="22"/>
      <c r="GQ204" s="22"/>
      <c r="GR204" s="22"/>
      <c r="GS204" s="22"/>
      <c r="GT204" s="22"/>
      <c r="GU204" s="22"/>
      <c r="GV204" s="22"/>
      <c r="GW204" s="22"/>
      <c r="GX204" s="22"/>
      <c r="GY204" s="22"/>
      <c r="GZ204" s="22"/>
      <c r="HA204" s="22"/>
      <c r="HB204" s="22"/>
      <c r="HC204" s="22"/>
      <c r="HD204" s="22"/>
      <c r="HE204" s="22"/>
      <c r="HF204" s="22"/>
      <c r="HG204" s="22"/>
      <c r="HH204" s="22"/>
      <c r="HI204" s="22"/>
      <c r="HJ204" s="22"/>
      <c r="HK204" s="22"/>
      <c r="HL204" s="22"/>
      <c r="HM204" s="22"/>
      <c r="HN204" s="22"/>
      <c r="HO204" s="22"/>
      <c r="HP204" s="22"/>
      <c r="HQ204" s="22"/>
      <c r="HR204" s="22"/>
      <c r="HS204" s="22"/>
      <c r="HT204" s="22"/>
      <c r="HU204" s="22"/>
      <c r="HV204" s="22"/>
      <c r="HW204" s="22"/>
      <c r="HX204" s="22"/>
      <c r="HY204" s="22"/>
      <c r="HZ204" s="22"/>
      <c r="IA204" s="22"/>
      <c r="IB204" s="22"/>
      <c r="IC204" s="22"/>
      <c r="ID204" s="22"/>
      <c r="IE204" s="22"/>
      <c r="IF204" s="22"/>
      <c r="IG204" s="22"/>
    </row>
    <row r="205" spans="1:241" x14ac:dyDescent="0.25">
      <c r="A205" s="857" t="s">
        <v>77</v>
      </c>
      <c r="B205" s="858"/>
      <c r="C205" s="10" t="s">
        <v>37</v>
      </c>
      <c r="D205" s="37"/>
      <c r="E205" s="37"/>
      <c r="F205" s="18" t="e">
        <v>#DIV/0!</v>
      </c>
      <c r="G205" s="20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  <c r="DI205" s="22"/>
      <c r="DJ205" s="22"/>
      <c r="DK205" s="22"/>
      <c r="DL205" s="22"/>
      <c r="DM205" s="22"/>
      <c r="DN205" s="22"/>
      <c r="DO205" s="22"/>
      <c r="DP205" s="22"/>
      <c r="DQ205" s="22"/>
      <c r="DR205" s="22"/>
      <c r="DS205" s="22"/>
      <c r="DT205" s="22"/>
      <c r="DU205" s="22"/>
      <c r="DV205" s="22"/>
      <c r="DW205" s="22"/>
      <c r="DX205" s="22"/>
      <c r="DY205" s="22"/>
      <c r="DZ205" s="22"/>
      <c r="EA205" s="22"/>
      <c r="EB205" s="22"/>
      <c r="EC205" s="22"/>
      <c r="ED205" s="22"/>
      <c r="EE205" s="22"/>
      <c r="EF205" s="22"/>
      <c r="EG205" s="22"/>
      <c r="EH205" s="22"/>
      <c r="EI205" s="22"/>
      <c r="EJ205" s="22"/>
      <c r="EK205" s="22"/>
      <c r="EL205" s="22"/>
      <c r="EM205" s="22"/>
      <c r="EN205" s="22"/>
      <c r="EO205" s="22"/>
      <c r="EP205" s="22"/>
      <c r="EQ205" s="22"/>
      <c r="ER205" s="22"/>
      <c r="ES205" s="22"/>
      <c r="ET205" s="22"/>
      <c r="EU205" s="22"/>
      <c r="EV205" s="22"/>
      <c r="EW205" s="22"/>
      <c r="EX205" s="22"/>
      <c r="EY205" s="22"/>
      <c r="EZ205" s="22"/>
      <c r="FA205" s="22"/>
      <c r="FB205" s="22"/>
      <c r="FC205" s="22"/>
      <c r="FD205" s="22"/>
      <c r="FE205" s="22"/>
      <c r="FF205" s="22"/>
      <c r="FG205" s="22"/>
      <c r="FH205" s="22"/>
      <c r="FI205" s="22"/>
      <c r="FJ205" s="22"/>
      <c r="FK205" s="22"/>
      <c r="FL205" s="22"/>
      <c r="FM205" s="22"/>
      <c r="FN205" s="22"/>
      <c r="FO205" s="22"/>
      <c r="FP205" s="22"/>
      <c r="FQ205" s="22"/>
      <c r="FR205" s="22"/>
      <c r="FS205" s="22"/>
      <c r="FT205" s="22"/>
      <c r="FU205" s="22"/>
      <c r="FV205" s="22"/>
      <c r="FW205" s="22"/>
      <c r="FX205" s="22"/>
      <c r="FY205" s="22"/>
      <c r="FZ205" s="22"/>
      <c r="GA205" s="22"/>
      <c r="GB205" s="22"/>
      <c r="GC205" s="22"/>
      <c r="GD205" s="22"/>
      <c r="GE205" s="22"/>
      <c r="GF205" s="22"/>
      <c r="GG205" s="22"/>
      <c r="GH205" s="22"/>
      <c r="GI205" s="22"/>
      <c r="GJ205" s="22"/>
      <c r="GK205" s="22"/>
      <c r="GL205" s="22"/>
      <c r="GM205" s="22"/>
      <c r="GN205" s="22"/>
      <c r="GO205" s="22"/>
      <c r="GP205" s="22"/>
      <c r="GQ205" s="22"/>
      <c r="GR205" s="22"/>
      <c r="GS205" s="22"/>
      <c r="GT205" s="22"/>
      <c r="GU205" s="22"/>
      <c r="GV205" s="22"/>
      <c r="GW205" s="22"/>
      <c r="GX205" s="22"/>
      <c r="GY205" s="22"/>
      <c r="GZ205" s="22"/>
      <c r="HA205" s="22"/>
      <c r="HB205" s="22"/>
      <c r="HC205" s="22"/>
      <c r="HD205" s="22"/>
      <c r="HE205" s="22"/>
      <c r="HF205" s="22"/>
      <c r="HG205" s="22"/>
      <c r="HH205" s="22"/>
      <c r="HI205" s="22"/>
      <c r="HJ205" s="22"/>
      <c r="HK205" s="22"/>
      <c r="HL205" s="22"/>
      <c r="HM205" s="22"/>
      <c r="HN205" s="22"/>
      <c r="HO205" s="22"/>
      <c r="HP205" s="22"/>
      <c r="HQ205" s="22"/>
      <c r="HR205" s="22"/>
      <c r="HS205" s="22"/>
      <c r="HT205" s="22"/>
      <c r="HU205" s="22"/>
      <c r="HV205" s="22"/>
      <c r="HW205" s="22"/>
      <c r="HX205" s="22"/>
      <c r="HY205" s="22"/>
      <c r="HZ205" s="22"/>
      <c r="IA205" s="22"/>
      <c r="IB205" s="22"/>
      <c r="IC205" s="22"/>
      <c r="ID205" s="22"/>
      <c r="IE205" s="22"/>
      <c r="IF205" s="22"/>
      <c r="IG205" s="22"/>
    </row>
    <row r="206" spans="1:241" x14ac:dyDescent="0.25">
      <c r="A206" s="863" t="s">
        <v>78</v>
      </c>
      <c r="B206" s="864"/>
      <c r="C206" s="10" t="s">
        <v>37</v>
      </c>
      <c r="D206" s="13"/>
      <c r="E206" s="13"/>
      <c r="F206" s="15"/>
      <c r="G206" s="20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  <c r="IG206" s="22"/>
    </row>
    <row r="207" spans="1:241" x14ac:dyDescent="0.25">
      <c r="A207" s="857" t="s">
        <v>23</v>
      </c>
      <c r="B207" s="858"/>
      <c r="C207" s="10" t="s">
        <v>19</v>
      </c>
      <c r="D207" s="36">
        <v>0.5</v>
      </c>
      <c r="E207" s="36">
        <v>0.40614031704400821</v>
      </c>
      <c r="F207" s="15">
        <v>-0.13491246138002067</v>
      </c>
      <c r="G207" s="20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  <c r="CZ207" s="22"/>
      <c r="DA207" s="22"/>
      <c r="DB207" s="22"/>
      <c r="DC207" s="22"/>
      <c r="DD207" s="22"/>
      <c r="DE207" s="22"/>
      <c r="DF207" s="22"/>
      <c r="DG207" s="22"/>
      <c r="DH207" s="22"/>
      <c r="DI207" s="22"/>
      <c r="DJ207" s="22"/>
      <c r="DK207" s="22"/>
      <c r="DL207" s="22"/>
      <c r="DM207" s="22"/>
      <c r="DN207" s="22"/>
      <c r="DO207" s="22"/>
      <c r="DP207" s="22"/>
      <c r="DQ207" s="22"/>
      <c r="DR207" s="22"/>
      <c r="DS207" s="22"/>
      <c r="DT207" s="22"/>
      <c r="DU207" s="22"/>
      <c r="DV207" s="22"/>
      <c r="DW207" s="22"/>
      <c r="DX207" s="22"/>
      <c r="DY207" s="22"/>
      <c r="DZ207" s="22"/>
      <c r="EA207" s="22"/>
      <c r="EB207" s="22"/>
      <c r="EC207" s="22"/>
      <c r="ED207" s="22"/>
      <c r="EE207" s="22"/>
      <c r="EF207" s="22"/>
      <c r="EG207" s="22"/>
      <c r="EH207" s="22"/>
      <c r="EI207" s="22"/>
      <c r="EJ207" s="22"/>
      <c r="EK207" s="22"/>
      <c r="EL207" s="22"/>
      <c r="EM207" s="22"/>
      <c r="EN207" s="22"/>
      <c r="EO207" s="22"/>
      <c r="EP207" s="22"/>
      <c r="EQ207" s="22"/>
      <c r="ER207" s="22"/>
      <c r="ES207" s="22"/>
      <c r="ET207" s="22"/>
      <c r="EU207" s="22"/>
      <c r="EV207" s="22"/>
      <c r="EW207" s="22"/>
      <c r="EX207" s="22"/>
      <c r="EY207" s="22"/>
      <c r="EZ207" s="22"/>
      <c r="FA207" s="22"/>
      <c r="FB207" s="22"/>
      <c r="FC207" s="22"/>
      <c r="FD207" s="22"/>
      <c r="FE207" s="22"/>
      <c r="FF207" s="22"/>
      <c r="FG207" s="22"/>
      <c r="FH207" s="22"/>
      <c r="FI207" s="22"/>
      <c r="FJ207" s="22"/>
      <c r="FK207" s="22"/>
      <c r="FL207" s="22"/>
      <c r="FM207" s="22"/>
      <c r="FN207" s="22"/>
      <c r="FO207" s="22"/>
      <c r="FP207" s="22"/>
      <c r="FQ207" s="22"/>
      <c r="FR207" s="22"/>
      <c r="FS207" s="22"/>
      <c r="FT207" s="22"/>
      <c r="FU207" s="22"/>
      <c r="FV207" s="22"/>
      <c r="FW207" s="22"/>
      <c r="FX207" s="22"/>
      <c r="FY207" s="22"/>
      <c r="FZ207" s="22"/>
      <c r="GA207" s="22"/>
      <c r="GB207" s="22"/>
      <c r="GC207" s="22"/>
      <c r="GD207" s="22"/>
      <c r="GE207" s="22"/>
      <c r="GF207" s="22"/>
      <c r="GG207" s="22"/>
      <c r="GH207" s="22"/>
      <c r="GI207" s="22"/>
      <c r="GJ207" s="22"/>
      <c r="GK207" s="22"/>
      <c r="GL207" s="22"/>
      <c r="GM207" s="22"/>
      <c r="GN207" s="22"/>
      <c r="GO207" s="22"/>
      <c r="GP207" s="22"/>
      <c r="GQ207" s="22"/>
      <c r="GR207" s="22"/>
      <c r="GS207" s="22"/>
      <c r="GT207" s="22"/>
      <c r="GU207" s="22"/>
      <c r="GV207" s="22"/>
      <c r="GW207" s="22"/>
      <c r="GX207" s="22"/>
      <c r="GY207" s="22"/>
      <c r="GZ207" s="22"/>
      <c r="HA207" s="22"/>
      <c r="HB207" s="22"/>
      <c r="HC207" s="22"/>
      <c r="HD207" s="22"/>
      <c r="HE207" s="22"/>
      <c r="HF207" s="22"/>
      <c r="HG207" s="22"/>
      <c r="HH207" s="22"/>
      <c r="HI207" s="22"/>
      <c r="HJ207" s="22"/>
      <c r="HK207" s="22"/>
      <c r="HL207" s="22"/>
      <c r="HM207" s="22"/>
      <c r="HN207" s="22"/>
      <c r="HO207" s="22"/>
      <c r="HP207" s="22"/>
      <c r="HQ207" s="22"/>
      <c r="HR207" s="22"/>
      <c r="HS207" s="22"/>
      <c r="HT207" s="22"/>
      <c r="HU207" s="22"/>
      <c r="HV207" s="22"/>
      <c r="HW207" s="22"/>
      <c r="HX207" s="22"/>
      <c r="HY207" s="22"/>
      <c r="HZ207" s="22"/>
      <c r="IA207" s="22"/>
      <c r="IB207" s="22"/>
      <c r="IC207" s="22"/>
      <c r="ID207" s="22"/>
      <c r="IE207" s="22"/>
      <c r="IF207" s="22"/>
      <c r="IG207" s="22"/>
    </row>
    <row r="208" spans="1:241" x14ac:dyDescent="0.25">
      <c r="A208" s="857" t="s">
        <v>24</v>
      </c>
      <c r="B208" s="858"/>
      <c r="C208" s="10" t="s">
        <v>37</v>
      </c>
      <c r="D208" s="36"/>
      <c r="E208" s="36"/>
      <c r="F208" s="18" t="e">
        <v>#DIV/0!</v>
      </c>
      <c r="G208" s="20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22"/>
      <c r="DG208" s="22"/>
      <c r="DH208" s="22"/>
      <c r="DI208" s="22"/>
      <c r="DJ208" s="22"/>
      <c r="DK208" s="22"/>
      <c r="DL208" s="22"/>
      <c r="DM208" s="22"/>
      <c r="DN208" s="22"/>
      <c r="DO208" s="22"/>
      <c r="DP208" s="22"/>
      <c r="DQ208" s="22"/>
      <c r="DR208" s="22"/>
      <c r="DS208" s="22"/>
      <c r="DT208" s="22"/>
      <c r="DU208" s="22"/>
      <c r="DV208" s="22"/>
      <c r="DW208" s="22"/>
      <c r="DX208" s="22"/>
      <c r="DY208" s="22"/>
      <c r="DZ208" s="22"/>
      <c r="EA208" s="22"/>
      <c r="EB208" s="22"/>
      <c r="EC208" s="22"/>
      <c r="ED208" s="22"/>
      <c r="EE208" s="22"/>
      <c r="EF208" s="22"/>
      <c r="EG208" s="22"/>
      <c r="EH208" s="22"/>
      <c r="EI208" s="22"/>
      <c r="EJ208" s="22"/>
      <c r="EK208" s="22"/>
      <c r="EL208" s="22"/>
      <c r="EM208" s="22"/>
      <c r="EN208" s="22"/>
      <c r="EO208" s="22"/>
      <c r="EP208" s="22"/>
      <c r="EQ208" s="22"/>
      <c r="ER208" s="22"/>
      <c r="ES208" s="22"/>
      <c r="ET208" s="22"/>
      <c r="EU208" s="22"/>
      <c r="EV208" s="22"/>
      <c r="EW208" s="22"/>
      <c r="EX208" s="22"/>
      <c r="EY208" s="22"/>
      <c r="EZ208" s="22"/>
      <c r="FA208" s="22"/>
      <c r="FB208" s="22"/>
      <c r="FC208" s="22"/>
      <c r="FD208" s="22"/>
      <c r="FE208" s="22"/>
      <c r="FF208" s="22"/>
      <c r="FG208" s="22"/>
      <c r="FH208" s="22"/>
      <c r="FI208" s="22"/>
      <c r="FJ208" s="22"/>
      <c r="FK208" s="22"/>
      <c r="FL208" s="22"/>
      <c r="FM208" s="22"/>
      <c r="FN208" s="22"/>
      <c r="FO208" s="22"/>
      <c r="FP208" s="22"/>
      <c r="FQ208" s="22"/>
      <c r="FR208" s="22"/>
      <c r="FS208" s="22"/>
      <c r="FT208" s="22"/>
      <c r="FU208" s="22"/>
      <c r="FV208" s="22"/>
      <c r="FW208" s="22"/>
      <c r="FX208" s="22"/>
      <c r="FY208" s="22"/>
      <c r="FZ208" s="22"/>
      <c r="GA208" s="22"/>
      <c r="GB208" s="22"/>
      <c r="GC208" s="22"/>
      <c r="GD208" s="22"/>
      <c r="GE208" s="22"/>
      <c r="GF208" s="22"/>
      <c r="GG208" s="22"/>
      <c r="GH208" s="22"/>
      <c r="GI208" s="22"/>
      <c r="GJ208" s="22"/>
      <c r="GK208" s="22"/>
      <c r="GL208" s="22"/>
      <c r="GM208" s="22"/>
      <c r="GN208" s="22"/>
      <c r="GO208" s="22"/>
      <c r="GP208" s="22"/>
      <c r="GQ208" s="22"/>
      <c r="GR208" s="22"/>
      <c r="GS208" s="22"/>
      <c r="GT208" s="22"/>
      <c r="GU208" s="22"/>
      <c r="GV208" s="22"/>
      <c r="GW208" s="22"/>
      <c r="GX208" s="22"/>
      <c r="GY208" s="22"/>
      <c r="GZ208" s="22"/>
      <c r="HA208" s="22"/>
      <c r="HB208" s="22"/>
      <c r="HC208" s="22"/>
      <c r="HD208" s="22"/>
      <c r="HE208" s="22"/>
      <c r="HF208" s="22"/>
      <c r="HG208" s="22"/>
      <c r="HH208" s="22"/>
      <c r="HI208" s="22"/>
      <c r="HJ208" s="22"/>
      <c r="HK208" s="22"/>
      <c r="HL208" s="22"/>
      <c r="HM208" s="22"/>
      <c r="HN208" s="22"/>
      <c r="HO208" s="22"/>
      <c r="HP208" s="22"/>
      <c r="HQ208" s="22"/>
      <c r="HR208" s="22"/>
      <c r="HS208" s="22"/>
      <c r="HT208" s="22"/>
      <c r="HU208" s="22"/>
      <c r="HV208" s="22"/>
      <c r="HW208" s="22"/>
      <c r="HX208" s="22"/>
      <c r="HY208" s="22"/>
      <c r="HZ208" s="22"/>
      <c r="IA208" s="22"/>
      <c r="IB208" s="22"/>
      <c r="IC208" s="22"/>
      <c r="ID208" s="22"/>
      <c r="IE208" s="22"/>
      <c r="IF208" s="22"/>
      <c r="IG208" s="22"/>
    </row>
    <row r="209" spans="1:241" x14ac:dyDescent="0.25">
      <c r="A209" s="857" t="s">
        <v>25</v>
      </c>
      <c r="B209" s="858"/>
      <c r="C209" s="10" t="s">
        <v>37</v>
      </c>
      <c r="D209" s="36">
        <v>0.5</v>
      </c>
      <c r="E209" s="36">
        <v>0.44556373498643936</v>
      </c>
      <c r="F209" s="15">
        <v>-0.21782312861369935</v>
      </c>
      <c r="G209" s="20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  <c r="CG209" s="22"/>
      <c r="CH209" s="22"/>
      <c r="CI209" s="22"/>
      <c r="CJ209" s="22"/>
      <c r="CK209" s="22"/>
      <c r="CL209" s="22"/>
      <c r="CM209" s="22"/>
      <c r="CN209" s="22"/>
      <c r="CO209" s="22"/>
      <c r="CP209" s="22"/>
      <c r="CQ209" s="22"/>
      <c r="CR209" s="22"/>
      <c r="CS209" s="22"/>
      <c r="CT209" s="22"/>
      <c r="CU209" s="22"/>
      <c r="CV209" s="22"/>
      <c r="CW209" s="22"/>
      <c r="CX209" s="22"/>
      <c r="CY209" s="22"/>
      <c r="CZ209" s="22"/>
      <c r="DA209" s="22"/>
      <c r="DB209" s="22"/>
      <c r="DC209" s="22"/>
      <c r="DD209" s="22"/>
      <c r="DE209" s="22"/>
      <c r="DF209" s="22"/>
      <c r="DG209" s="22"/>
      <c r="DH209" s="22"/>
      <c r="DI209" s="22"/>
      <c r="DJ209" s="22"/>
      <c r="DK209" s="22"/>
      <c r="DL209" s="22"/>
      <c r="DM209" s="22"/>
      <c r="DN209" s="22"/>
      <c r="DO209" s="22"/>
      <c r="DP209" s="22"/>
      <c r="DQ209" s="22"/>
      <c r="DR209" s="22"/>
      <c r="DS209" s="22"/>
      <c r="DT209" s="22"/>
      <c r="DU209" s="22"/>
      <c r="DV209" s="22"/>
      <c r="DW209" s="22"/>
      <c r="DX209" s="22"/>
      <c r="DY209" s="22"/>
      <c r="DZ209" s="22"/>
      <c r="EA209" s="22"/>
      <c r="EB209" s="22"/>
      <c r="EC209" s="22"/>
      <c r="ED209" s="22"/>
      <c r="EE209" s="22"/>
      <c r="EF209" s="22"/>
      <c r="EG209" s="22"/>
      <c r="EH209" s="22"/>
      <c r="EI209" s="22"/>
      <c r="EJ209" s="22"/>
      <c r="EK209" s="22"/>
      <c r="EL209" s="22"/>
      <c r="EM209" s="22"/>
      <c r="EN209" s="22"/>
      <c r="EO209" s="22"/>
      <c r="EP209" s="22"/>
      <c r="EQ209" s="22"/>
      <c r="ER209" s="22"/>
      <c r="ES209" s="22"/>
      <c r="ET209" s="22"/>
      <c r="EU209" s="22"/>
      <c r="EV209" s="22"/>
      <c r="EW209" s="22"/>
      <c r="EX209" s="22"/>
      <c r="EY209" s="22"/>
      <c r="EZ209" s="22"/>
      <c r="FA209" s="22"/>
      <c r="FB209" s="22"/>
      <c r="FC209" s="22"/>
      <c r="FD209" s="22"/>
      <c r="FE209" s="22"/>
      <c r="FF209" s="22"/>
      <c r="FG209" s="22"/>
      <c r="FH209" s="22"/>
      <c r="FI209" s="22"/>
      <c r="FJ209" s="22"/>
      <c r="FK209" s="22"/>
      <c r="FL209" s="22"/>
      <c r="FM209" s="22"/>
      <c r="FN209" s="22"/>
      <c r="FO209" s="22"/>
      <c r="FP209" s="22"/>
      <c r="FQ209" s="22"/>
      <c r="FR209" s="22"/>
      <c r="FS209" s="22"/>
      <c r="FT209" s="22"/>
      <c r="FU209" s="22"/>
      <c r="FV209" s="22"/>
      <c r="FW209" s="22"/>
      <c r="FX209" s="22"/>
      <c r="FY209" s="22"/>
      <c r="FZ209" s="22"/>
      <c r="GA209" s="22"/>
      <c r="GB209" s="22"/>
      <c r="GC209" s="22"/>
      <c r="GD209" s="22"/>
      <c r="GE209" s="22"/>
      <c r="GF209" s="22"/>
      <c r="GG209" s="22"/>
      <c r="GH209" s="22"/>
      <c r="GI209" s="22"/>
      <c r="GJ209" s="22"/>
      <c r="GK209" s="22"/>
      <c r="GL209" s="22"/>
      <c r="GM209" s="22"/>
      <c r="GN209" s="22"/>
      <c r="GO209" s="22"/>
      <c r="GP209" s="22"/>
      <c r="GQ209" s="22"/>
      <c r="GR209" s="22"/>
      <c r="GS209" s="22"/>
      <c r="GT209" s="22"/>
      <c r="GU209" s="22"/>
      <c r="GV209" s="22"/>
      <c r="GW209" s="22"/>
      <c r="GX209" s="22"/>
      <c r="GY209" s="22"/>
      <c r="GZ209" s="22"/>
      <c r="HA209" s="22"/>
      <c r="HB209" s="22"/>
      <c r="HC209" s="22"/>
      <c r="HD209" s="22"/>
      <c r="HE209" s="22"/>
      <c r="HF209" s="22"/>
      <c r="HG209" s="22"/>
      <c r="HH209" s="22"/>
      <c r="HI209" s="22"/>
      <c r="HJ209" s="22"/>
      <c r="HK209" s="22"/>
      <c r="HL209" s="22"/>
      <c r="HM209" s="22"/>
      <c r="HN209" s="22"/>
      <c r="HO209" s="22"/>
      <c r="HP209" s="22"/>
      <c r="HQ209" s="22"/>
      <c r="HR209" s="22"/>
      <c r="HS209" s="22"/>
      <c r="HT209" s="22"/>
      <c r="HU209" s="22"/>
      <c r="HV209" s="22"/>
      <c r="HW209" s="22"/>
      <c r="HX209" s="22"/>
      <c r="HY209" s="22"/>
      <c r="HZ209" s="22"/>
      <c r="IA209" s="22"/>
      <c r="IB209" s="22"/>
      <c r="IC209" s="22"/>
      <c r="ID209" s="22"/>
      <c r="IE209" s="22"/>
      <c r="IF209" s="22"/>
      <c r="IG209" s="22"/>
    </row>
    <row r="210" spans="1:241" x14ac:dyDescent="0.25">
      <c r="A210" s="857" t="s">
        <v>26</v>
      </c>
      <c r="B210" s="858"/>
      <c r="C210" s="10" t="s">
        <v>37</v>
      </c>
      <c r="D210" s="13"/>
      <c r="E210" s="13"/>
      <c r="F210" s="18" t="e">
        <v>#DIV/0!</v>
      </c>
      <c r="G210" s="20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  <c r="CG210" s="22"/>
      <c r="CH210" s="22"/>
      <c r="CI210" s="22"/>
      <c r="CJ210" s="22"/>
      <c r="CK210" s="22"/>
      <c r="CL210" s="22"/>
      <c r="CM210" s="22"/>
      <c r="CN210" s="22"/>
      <c r="CO210" s="22"/>
      <c r="CP210" s="22"/>
      <c r="CQ210" s="22"/>
      <c r="CR210" s="22"/>
      <c r="CS210" s="22"/>
      <c r="CT210" s="22"/>
      <c r="CU210" s="22"/>
      <c r="CV210" s="22"/>
      <c r="CW210" s="22"/>
      <c r="CX210" s="22"/>
      <c r="CY210" s="22"/>
      <c r="CZ210" s="22"/>
      <c r="DA210" s="22"/>
      <c r="DB210" s="22"/>
      <c r="DC210" s="22"/>
      <c r="DD210" s="22"/>
      <c r="DE210" s="22"/>
      <c r="DF210" s="22"/>
      <c r="DG210" s="22"/>
      <c r="DH210" s="22"/>
      <c r="DI210" s="22"/>
      <c r="DJ210" s="22"/>
      <c r="DK210" s="22"/>
      <c r="DL210" s="22"/>
      <c r="DM210" s="22"/>
      <c r="DN210" s="22"/>
      <c r="DO210" s="22"/>
      <c r="DP210" s="22"/>
      <c r="DQ210" s="22"/>
      <c r="DR210" s="22"/>
      <c r="DS210" s="22"/>
      <c r="DT210" s="22"/>
      <c r="DU210" s="22"/>
      <c r="DV210" s="22"/>
      <c r="DW210" s="22"/>
      <c r="DX210" s="22"/>
      <c r="DY210" s="22"/>
      <c r="DZ210" s="22"/>
      <c r="EA210" s="22"/>
      <c r="EB210" s="22"/>
      <c r="EC210" s="22"/>
      <c r="ED210" s="22"/>
      <c r="EE210" s="22"/>
      <c r="EF210" s="22"/>
      <c r="EG210" s="22"/>
      <c r="EH210" s="22"/>
      <c r="EI210" s="22"/>
      <c r="EJ210" s="22"/>
      <c r="EK210" s="22"/>
      <c r="EL210" s="22"/>
      <c r="EM210" s="22"/>
      <c r="EN210" s="22"/>
      <c r="EO210" s="22"/>
      <c r="EP210" s="22"/>
      <c r="EQ210" s="22"/>
      <c r="ER210" s="22"/>
      <c r="ES210" s="22"/>
      <c r="ET210" s="22"/>
      <c r="EU210" s="22"/>
      <c r="EV210" s="22"/>
      <c r="EW210" s="22"/>
      <c r="EX210" s="22"/>
      <c r="EY210" s="22"/>
      <c r="EZ210" s="22"/>
      <c r="FA210" s="22"/>
      <c r="FB210" s="22"/>
      <c r="FC210" s="22"/>
      <c r="FD210" s="22"/>
      <c r="FE210" s="22"/>
      <c r="FF210" s="22"/>
      <c r="FG210" s="22"/>
      <c r="FH210" s="22"/>
      <c r="FI210" s="22"/>
      <c r="FJ210" s="22"/>
      <c r="FK210" s="22"/>
      <c r="FL210" s="22"/>
      <c r="FM210" s="22"/>
      <c r="FN210" s="22"/>
      <c r="FO210" s="22"/>
      <c r="FP210" s="22"/>
      <c r="FQ210" s="22"/>
      <c r="FR210" s="22"/>
      <c r="FS210" s="22"/>
      <c r="FT210" s="22"/>
      <c r="FU210" s="22"/>
      <c r="FV210" s="22"/>
      <c r="FW210" s="22"/>
      <c r="FX210" s="22"/>
      <c r="FY210" s="22"/>
      <c r="FZ210" s="22"/>
      <c r="GA210" s="22"/>
      <c r="GB210" s="22"/>
      <c r="GC210" s="22"/>
      <c r="GD210" s="22"/>
      <c r="GE210" s="22"/>
      <c r="GF210" s="22"/>
      <c r="GG210" s="22"/>
      <c r="GH210" s="22"/>
      <c r="GI210" s="22"/>
      <c r="GJ210" s="22"/>
      <c r="GK210" s="22"/>
      <c r="GL210" s="22"/>
      <c r="GM210" s="22"/>
      <c r="GN210" s="22"/>
      <c r="GO210" s="22"/>
      <c r="GP210" s="22"/>
      <c r="GQ210" s="22"/>
      <c r="GR210" s="22"/>
      <c r="GS210" s="22"/>
      <c r="GT210" s="22"/>
      <c r="GU210" s="22"/>
      <c r="GV210" s="22"/>
      <c r="GW210" s="22"/>
      <c r="GX210" s="22"/>
      <c r="GY210" s="22"/>
      <c r="GZ210" s="22"/>
      <c r="HA210" s="22"/>
      <c r="HB210" s="22"/>
      <c r="HC210" s="22"/>
      <c r="HD210" s="22"/>
      <c r="HE210" s="22"/>
      <c r="HF210" s="22"/>
      <c r="HG210" s="22"/>
      <c r="HH210" s="22"/>
      <c r="HI210" s="22"/>
      <c r="HJ210" s="22"/>
      <c r="HK210" s="22"/>
      <c r="HL210" s="22"/>
      <c r="HM210" s="22"/>
      <c r="HN210" s="22"/>
      <c r="HO210" s="22"/>
      <c r="HP210" s="22"/>
      <c r="HQ210" s="22"/>
      <c r="HR210" s="22"/>
      <c r="HS210" s="22"/>
      <c r="HT210" s="22"/>
      <c r="HU210" s="22"/>
      <c r="HV210" s="22"/>
      <c r="HW210" s="22"/>
      <c r="HX210" s="22"/>
      <c r="HY210" s="22"/>
      <c r="HZ210" s="22"/>
      <c r="IA210" s="22"/>
      <c r="IB210" s="22"/>
      <c r="IC210" s="22"/>
      <c r="ID210" s="22"/>
      <c r="IE210" s="22"/>
      <c r="IF210" s="22"/>
      <c r="IG210" s="22"/>
    </row>
    <row r="211" spans="1:241" x14ac:dyDescent="0.25">
      <c r="A211" s="3" t="s">
        <v>79</v>
      </c>
      <c r="D211" s="38"/>
      <c r="E211" s="39"/>
      <c r="F211" s="40"/>
      <c r="G211" s="4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  <c r="CG211" s="22"/>
      <c r="CH211" s="22"/>
      <c r="CI211" s="22"/>
      <c r="CJ211" s="22"/>
      <c r="CK211" s="22"/>
      <c r="CL211" s="22"/>
      <c r="CM211" s="22"/>
      <c r="CN211" s="22"/>
      <c r="CO211" s="22"/>
      <c r="CP211" s="22"/>
      <c r="CQ211" s="22"/>
      <c r="CR211" s="22"/>
      <c r="CS211" s="22"/>
      <c r="CT211" s="22"/>
      <c r="CU211" s="22"/>
      <c r="CV211" s="22"/>
      <c r="CW211" s="22"/>
      <c r="CX211" s="22"/>
      <c r="CY211" s="22"/>
      <c r="CZ211" s="22"/>
      <c r="DA211" s="22"/>
      <c r="DB211" s="22"/>
      <c r="DC211" s="22"/>
      <c r="DD211" s="22"/>
      <c r="DE211" s="22"/>
      <c r="DF211" s="22"/>
      <c r="DG211" s="22"/>
      <c r="DH211" s="22"/>
      <c r="DI211" s="22"/>
      <c r="DJ211" s="22"/>
      <c r="DK211" s="22"/>
      <c r="DL211" s="22"/>
      <c r="DM211" s="22"/>
      <c r="DN211" s="22"/>
      <c r="DO211" s="22"/>
      <c r="DP211" s="22"/>
      <c r="DQ211" s="22"/>
      <c r="DR211" s="22"/>
      <c r="DS211" s="22"/>
      <c r="DT211" s="22"/>
      <c r="DU211" s="22"/>
      <c r="DV211" s="22"/>
      <c r="DW211" s="22"/>
      <c r="DX211" s="22"/>
      <c r="DY211" s="22"/>
      <c r="DZ211" s="22"/>
      <c r="EA211" s="22"/>
      <c r="EB211" s="22"/>
      <c r="EC211" s="22"/>
      <c r="ED211" s="22"/>
      <c r="EE211" s="22"/>
      <c r="EF211" s="22"/>
      <c r="EG211" s="22"/>
      <c r="EH211" s="22"/>
      <c r="EI211" s="22"/>
      <c r="EJ211" s="22"/>
      <c r="EK211" s="22"/>
      <c r="EL211" s="22"/>
      <c r="EM211" s="22"/>
      <c r="EN211" s="22"/>
      <c r="EO211" s="22"/>
      <c r="EP211" s="22"/>
      <c r="EQ211" s="22"/>
      <c r="ER211" s="22"/>
      <c r="ES211" s="22"/>
      <c r="ET211" s="22"/>
      <c r="EU211" s="22"/>
      <c r="EV211" s="22"/>
      <c r="EW211" s="22"/>
      <c r="EX211" s="22"/>
      <c r="EY211" s="22"/>
      <c r="EZ211" s="22"/>
      <c r="FA211" s="22"/>
      <c r="FB211" s="22"/>
      <c r="FC211" s="22"/>
      <c r="FD211" s="22"/>
      <c r="FE211" s="22"/>
      <c r="FF211" s="22"/>
      <c r="FG211" s="22"/>
      <c r="FH211" s="22"/>
      <c r="FI211" s="22"/>
      <c r="FJ211" s="22"/>
      <c r="FK211" s="22"/>
      <c r="FL211" s="22"/>
      <c r="FM211" s="22"/>
      <c r="FN211" s="22"/>
      <c r="FO211" s="22"/>
      <c r="FP211" s="22"/>
      <c r="FQ211" s="22"/>
      <c r="FR211" s="22"/>
      <c r="FS211" s="22"/>
      <c r="FT211" s="22"/>
      <c r="FU211" s="22"/>
      <c r="FV211" s="22"/>
      <c r="FW211" s="22"/>
      <c r="FX211" s="22"/>
      <c r="FY211" s="22"/>
      <c r="FZ211" s="22"/>
      <c r="GA211" s="22"/>
      <c r="GB211" s="22"/>
      <c r="GC211" s="22"/>
      <c r="GD211" s="22"/>
      <c r="GE211" s="22"/>
      <c r="GF211" s="22"/>
      <c r="GG211" s="22"/>
      <c r="GH211" s="22"/>
      <c r="GI211" s="22"/>
      <c r="GJ211" s="22"/>
      <c r="GK211" s="22"/>
      <c r="GL211" s="22"/>
      <c r="GM211" s="22"/>
      <c r="GN211" s="22"/>
      <c r="GO211" s="22"/>
      <c r="GP211" s="22"/>
      <c r="GQ211" s="22"/>
      <c r="GR211" s="22"/>
      <c r="GS211" s="22"/>
      <c r="GT211" s="22"/>
      <c r="GU211" s="22"/>
      <c r="GV211" s="22"/>
      <c r="GW211" s="22"/>
      <c r="GX211" s="22"/>
      <c r="GY211" s="22"/>
      <c r="GZ211" s="22"/>
      <c r="HA211" s="22"/>
      <c r="HB211" s="22"/>
      <c r="HC211" s="22"/>
      <c r="HD211" s="22"/>
      <c r="HE211" s="22"/>
      <c r="HF211" s="22"/>
      <c r="HG211" s="22"/>
      <c r="HH211" s="22"/>
      <c r="HI211" s="22"/>
      <c r="HJ211" s="22"/>
      <c r="HK211" s="22"/>
      <c r="HL211" s="22"/>
      <c r="HM211" s="22"/>
      <c r="HN211" s="22"/>
      <c r="HO211" s="22"/>
      <c r="HP211" s="22"/>
      <c r="HQ211" s="22"/>
      <c r="HR211" s="22"/>
      <c r="HS211" s="22"/>
      <c r="HT211" s="22"/>
      <c r="HU211" s="22"/>
      <c r="HV211" s="22"/>
      <c r="HW211" s="22"/>
      <c r="HX211" s="22"/>
      <c r="HY211" s="22"/>
      <c r="HZ211" s="22"/>
      <c r="IA211" s="22"/>
      <c r="IB211" s="22"/>
      <c r="IC211" s="22"/>
      <c r="ID211" s="22"/>
      <c r="IE211" s="22"/>
      <c r="IF211" s="22"/>
      <c r="IG211" s="22"/>
    </row>
    <row r="212" spans="1:241" x14ac:dyDescent="0.25">
      <c r="A212" s="3" t="s">
        <v>80</v>
      </c>
      <c r="D212" s="38"/>
      <c r="E212" s="39"/>
      <c r="F212" s="40"/>
      <c r="G212" s="4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  <c r="CG212" s="22"/>
      <c r="CH212" s="22"/>
      <c r="CI212" s="22"/>
      <c r="CJ212" s="22"/>
      <c r="CK212" s="22"/>
      <c r="CL212" s="22"/>
      <c r="CM212" s="22"/>
      <c r="CN212" s="22"/>
      <c r="CO212" s="22"/>
      <c r="CP212" s="22"/>
      <c r="CQ212" s="22"/>
      <c r="CR212" s="22"/>
      <c r="CS212" s="22"/>
      <c r="CT212" s="22"/>
      <c r="CU212" s="22"/>
      <c r="CV212" s="22"/>
      <c r="CW212" s="22"/>
      <c r="CX212" s="22"/>
      <c r="CY212" s="22"/>
      <c r="CZ212" s="22"/>
      <c r="DA212" s="22"/>
      <c r="DB212" s="22"/>
      <c r="DC212" s="22"/>
      <c r="DD212" s="22"/>
      <c r="DE212" s="22"/>
      <c r="DF212" s="22"/>
      <c r="DG212" s="22"/>
      <c r="DH212" s="22"/>
      <c r="DI212" s="22"/>
      <c r="DJ212" s="22"/>
      <c r="DK212" s="22"/>
      <c r="DL212" s="22"/>
      <c r="DM212" s="22"/>
      <c r="DN212" s="22"/>
      <c r="DO212" s="22"/>
      <c r="DP212" s="22"/>
      <c r="DQ212" s="22"/>
      <c r="DR212" s="22"/>
      <c r="DS212" s="22"/>
      <c r="DT212" s="22"/>
      <c r="DU212" s="22"/>
      <c r="DV212" s="22"/>
      <c r="DW212" s="22"/>
      <c r="DX212" s="22"/>
      <c r="DY212" s="22"/>
      <c r="DZ212" s="22"/>
      <c r="EA212" s="22"/>
      <c r="EB212" s="22"/>
      <c r="EC212" s="22"/>
      <c r="ED212" s="22"/>
      <c r="EE212" s="22"/>
      <c r="EF212" s="22"/>
      <c r="EG212" s="22"/>
      <c r="EH212" s="22"/>
      <c r="EI212" s="22"/>
      <c r="EJ212" s="22"/>
      <c r="EK212" s="22"/>
      <c r="EL212" s="22"/>
      <c r="EM212" s="22"/>
      <c r="EN212" s="22"/>
      <c r="EO212" s="22"/>
      <c r="EP212" s="22"/>
      <c r="EQ212" s="22"/>
      <c r="ER212" s="22"/>
      <c r="ES212" s="22"/>
      <c r="ET212" s="22"/>
      <c r="EU212" s="22"/>
      <c r="EV212" s="22"/>
      <c r="EW212" s="22"/>
      <c r="EX212" s="22"/>
      <c r="EY212" s="22"/>
      <c r="EZ212" s="22"/>
      <c r="FA212" s="22"/>
      <c r="FB212" s="22"/>
      <c r="FC212" s="22"/>
      <c r="FD212" s="22"/>
      <c r="FE212" s="22"/>
      <c r="FF212" s="22"/>
      <c r="FG212" s="22"/>
      <c r="FH212" s="22"/>
      <c r="FI212" s="22"/>
      <c r="FJ212" s="22"/>
      <c r="FK212" s="22"/>
      <c r="FL212" s="22"/>
      <c r="FM212" s="22"/>
      <c r="FN212" s="22"/>
      <c r="FO212" s="22"/>
      <c r="FP212" s="22"/>
      <c r="FQ212" s="22"/>
      <c r="FR212" s="22"/>
      <c r="FS212" s="22"/>
      <c r="FT212" s="22"/>
      <c r="FU212" s="22"/>
      <c r="FV212" s="22"/>
      <c r="FW212" s="22"/>
      <c r="FX212" s="22"/>
      <c r="FY212" s="22"/>
      <c r="FZ212" s="22"/>
      <c r="GA212" s="22"/>
      <c r="GB212" s="22"/>
      <c r="GC212" s="22"/>
      <c r="GD212" s="22"/>
      <c r="GE212" s="22"/>
      <c r="GF212" s="22"/>
      <c r="GG212" s="22"/>
      <c r="GH212" s="22"/>
      <c r="GI212" s="22"/>
      <c r="GJ212" s="22"/>
      <c r="GK212" s="22"/>
      <c r="GL212" s="22"/>
      <c r="GM212" s="22"/>
      <c r="GN212" s="22"/>
      <c r="GO212" s="22"/>
      <c r="GP212" s="22"/>
      <c r="GQ212" s="22"/>
      <c r="GR212" s="22"/>
      <c r="GS212" s="22"/>
      <c r="GT212" s="22"/>
      <c r="GU212" s="22"/>
      <c r="GV212" s="22"/>
      <c r="GW212" s="22"/>
      <c r="GX212" s="22"/>
      <c r="GY212" s="22"/>
      <c r="GZ212" s="22"/>
      <c r="HA212" s="22"/>
      <c r="HB212" s="22"/>
      <c r="HC212" s="22"/>
      <c r="HD212" s="22"/>
      <c r="HE212" s="22"/>
      <c r="HF212" s="22"/>
      <c r="HG212" s="22"/>
      <c r="HH212" s="22"/>
      <c r="HI212" s="22"/>
      <c r="HJ212" s="22"/>
      <c r="HK212" s="22"/>
      <c r="HL212" s="22"/>
      <c r="HM212" s="22"/>
      <c r="HN212" s="22"/>
      <c r="HO212" s="22"/>
      <c r="HP212" s="22"/>
      <c r="HQ212" s="22"/>
      <c r="HR212" s="22"/>
      <c r="HS212" s="22"/>
      <c r="HT212" s="22"/>
      <c r="HU212" s="22"/>
      <c r="HV212" s="22"/>
      <c r="HW212" s="22"/>
      <c r="HX212" s="22"/>
      <c r="HY212" s="22"/>
      <c r="HZ212" s="22"/>
      <c r="IA212" s="22"/>
      <c r="IB212" s="22"/>
      <c r="IC212" s="22"/>
      <c r="ID212" s="22"/>
      <c r="IE212" s="22"/>
      <c r="IF212" s="22"/>
      <c r="IG212" s="22"/>
    </row>
    <row r="213" spans="1:241" x14ac:dyDescent="0.25">
      <c r="A213" s="3" t="s">
        <v>81</v>
      </c>
      <c r="D213" s="38"/>
      <c r="E213" s="39"/>
      <c r="F213" s="40"/>
      <c r="G213" s="4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22"/>
      <c r="CG213" s="22"/>
      <c r="CH213" s="22"/>
      <c r="CI213" s="22"/>
      <c r="CJ213" s="22"/>
      <c r="CK213" s="22"/>
      <c r="CL213" s="22"/>
      <c r="CM213" s="22"/>
      <c r="CN213" s="22"/>
      <c r="CO213" s="22"/>
      <c r="CP213" s="22"/>
      <c r="CQ213" s="22"/>
      <c r="CR213" s="22"/>
      <c r="CS213" s="22"/>
      <c r="CT213" s="22"/>
      <c r="CU213" s="22"/>
      <c r="CV213" s="22"/>
      <c r="CW213" s="22"/>
      <c r="CX213" s="22"/>
      <c r="CY213" s="22"/>
      <c r="CZ213" s="22"/>
      <c r="DA213" s="22"/>
      <c r="DB213" s="22"/>
      <c r="DC213" s="22"/>
      <c r="DD213" s="22"/>
      <c r="DE213" s="22"/>
      <c r="DF213" s="22"/>
      <c r="DG213" s="22"/>
      <c r="DH213" s="22"/>
      <c r="DI213" s="22"/>
      <c r="DJ213" s="22"/>
      <c r="DK213" s="22"/>
      <c r="DL213" s="22"/>
      <c r="DM213" s="22"/>
      <c r="DN213" s="22"/>
      <c r="DO213" s="22"/>
      <c r="DP213" s="22"/>
      <c r="DQ213" s="22"/>
      <c r="DR213" s="22"/>
      <c r="DS213" s="22"/>
      <c r="DT213" s="22"/>
      <c r="DU213" s="22"/>
      <c r="DV213" s="22"/>
      <c r="DW213" s="22"/>
      <c r="DX213" s="22"/>
      <c r="DY213" s="22"/>
      <c r="DZ213" s="22"/>
      <c r="EA213" s="22"/>
      <c r="EB213" s="22"/>
      <c r="EC213" s="22"/>
      <c r="ED213" s="22"/>
      <c r="EE213" s="22"/>
      <c r="EF213" s="22"/>
      <c r="EG213" s="22"/>
      <c r="EH213" s="22"/>
      <c r="EI213" s="22"/>
      <c r="EJ213" s="22"/>
      <c r="EK213" s="22"/>
      <c r="EL213" s="22"/>
      <c r="EM213" s="22"/>
      <c r="EN213" s="22"/>
      <c r="EO213" s="22"/>
      <c r="EP213" s="22"/>
      <c r="EQ213" s="22"/>
      <c r="ER213" s="22"/>
      <c r="ES213" s="22"/>
      <c r="ET213" s="22"/>
      <c r="EU213" s="22"/>
      <c r="EV213" s="22"/>
      <c r="EW213" s="22"/>
      <c r="EX213" s="22"/>
      <c r="EY213" s="22"/>
      <c r="EZ213" s="22"/>
      <c r="FA213" s="22"/>
      <c r="FB213" s="22"/>
      <c r="FC213" s="22"/>
      <c r="FD213" s="22"/>
      <c r="FE213" s="22"/>
      <c r="FF213" s="22"/>
      <c r="FG213" s="22"/>
      <c r="FH213" s="22"/>
      <c r="FI213" s="22"/>
      <c r="FJ213" s="22"/>
      <c r="FK213" s="22"/>
      <c r="FL213" s="22"/>
      <c r="FM213" s="22"/>
      <c r="FN213" s="22"/>
      <c r="FO213" s="22"/>
      <c r="FP213" s="22"/>
      <c r="FQ213" s="22"/>
      <c r="FR213" s="22"/>
      <c r="FS213" s="22"/>
      <c r="FT213" s="22"/>
      <c r="FU213" s="22"/>
      <c r="FV213" s="22"/>
      <c r="FW213" s="22"/>
      <c r="FX213" s="22"/>
      <c r="FY213" s="22"/>
      <c r="FZ213" s="22"/>
      <c r="GA213" s="22"/>
      <c r="GB213" s="22"/>
      <c r="GC213" s="22"/>
      <c r="GD213" s="22"/>
      <c r="GE213" s="22"/>
      <c r="GF213" s="22"/>
      <c r="GG213" s="22"/>
      <c r="GH213" s="22"/>
      <c r="GI213" s="22"/>
      <c r="GJ213" s="22"/>
      <c r="GK213" s="22"/>
      <c r="GL213" s="22"/>
      <c r="GM213" s="22"/>
      <c r="GN213" s="22"/>
      <c r="GO213" s="22"/>
      <c r="GP213" s="22"/>
      <c r="GQ213" s="22"/>
      <c r="GR213" s="22"/>
      <c r="GS213" s="22"/>
      <c r="GT213" s="22"/>
      <c r="GU213" s="22"/>
      <c r="GV213" s="22"/>
      <c r="GW213" s="22"/>
      <c r="GX213" s="22"/>
      <c r="GY213" s="22"/>
      <c r="GZ213" s="22"/>
      <c r="HA213" s="22"/>
      <c r="HB213" s="22"/>
      <c r="HC213" s="22"/>
      <c r="HD213" s="22"/>
      <c r="HE213" s="22"/>
      <c r="HF213" s="22"/>
      <c r="HG213" s="22"/>
      <c r="HH213" s="22"/>
      <c r="HI213" s="22"/>
      <c r="HJ213" s="22"/>
      <c r="HK213" s="22"/>
      <c r="HL213" s="22"/>
      <c r="HM213" s="22"/>
      <c r="HN213" s="22"/>
      <c r="HO213" s="22"/>
      <c r="HP213" s="22"/>
      <c r="HQ213" s="22"/>
      <c r="HR213" s="22"/>
      <c r="HS213" s="22"/>
      <c r="HT213" s="22"/>
      <c r="HU213" s="22"/>
      <c r="HV213" s="22"/>
      <c r="HW213" s="22"/>
      <c r="HX213" s="22"/>
      <c r="HY213" s="22"/>
      <c r="HZ213" s="22"/>
      <c r="IA213" s="22"/>
      <c r="IB213" s="22"/>
      <c r="IC213" s="22"/>
      <c r="ID213" s="22"/>
      <c r="IE213" s="22"/>
      <c r="IF213" s="22"/>
      <c r="IG213" s="22"/>
    </row>
    <row r="214" spans="1:241" x14ac:dyDescent="0.25">
      <c r="A214" s="859"/>
      <c r="B214" s="859"/>
      <c r="C214" s="859"/>
      <c r="D214" s="859"/>
      <c r="E214" s="859"/>
      <c r="F214" s="859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  <c r="CA214" s="22"/>
      <c r="CB214" s="22"/>
      <c r="CC214" s="22"/>
      <c r="CD214" s="22"/>
      <c r="CE214" s="22"/>
      <c r="CF214" s="22"/>
      <c r="CG214" s="22"/>
      <c r="CH214" s="22"/>
      <c r="CI214" s="22"/>
      <c r="CJ214" s="22"/>
      <c r="CK214" s="22"/>
      <c r="CL214" s="22"/>
      <c r="CM214" s="22"/>
      <c r="CN214" s="22"/>
      <c r="CO214" s="22"/>
      <c r="CP214" s="22"/>
      <c r="CQ214" s="22"/>
      <c r="CR214" s="22"/>
      <c r="CS214" s="22"/>
      <c r="CT214" s="22"/>
      <c r="CU214" s="22"/>
      <c r="CV214" s="22"/>
      <c r="CW214" s="22"/>
      <c r="CX214" s="22"/>
      <c r="CY214" s="22"/>
      <c r="CZ214" s="22"/>
      <c r="DA214" s="22"/>
      <c r="DB214" s="22"/>
      <c r="DC214" s="22"/>
      <c r="DD214" s="22"/>
      <c r="DE214" s="22"/>
      <c r="DF214" s="22"/>
      <c r="DG214" s="22"/>
      <c r="DH214" s="22"/>
      <c r="DI214" s="22"/>
      <c r="DJ214" s="22"/>
      <c r="DK214" s="22"/>
      <c r="DL214" s="22"/>
      <c r="DM214" s="22"/>
      <c r="DN214" s="22"/>
      <c r="DO214" s="22"/>
      <c r="DP214" s="22"/>
      <c r="DQ214" s="22"/>
      <c r="DR214" s="22"/>
      <c r="DS214" s="22"/>
      <c r="DT214" s="22"/>
      <c r="DU214" s="22"/>
      <c r="DV214" s="22"/>
      <c r="DW214" s="22"/>
      <c r="DX214" s="22"/>
      <c r="DY214" s="22"/>
      <c r="DZ214" s="22"/>
      <c r="EA214" s="22"/>
      <c r="EB214" s="22"/>
      <c r="EC214" s="22"/>
      <c r="ED214" s="22"/>
      <c r="EE214" s="22"/>
      <c r="EF214" s="22"/>
      <c r="EG214" s="22"/>
      <c r="EH214" s="22"/>
      <c r="EI214" s="22"/>
      <c r="EJ214" s="22"/>
      <c r="EK214" s="22"/>
      <c r="EL214" s="22"/>
      <c r="EM214" s="22"/>
      <c r="EN214" s="22"/>
      <c r="EO214" s="22"/>
      <c r="EP214" s="22"/>
      <c r="EQ214" s="22"/>
      <c r="ER214" s="22"/>
      <c r="ES214" s="22"/>
      <c r="ET214" s="22"/>
      <c r="EU214" s="22"/>
      <c r="EV214" s="22"/>
      <c r="EW214" s="22"/>
      <c r="EX214" s="22"/>
      <c r="EY214" s="22"/>
      <c r="EZ214" s="22"/>
      <c r="FA214" s="22"/>
      <c r="FB214" s="22"/>
      <c r="FC214" s="22"/>
      <c r="FD214" s="22"/>
      <c r="FE214" s="22"/>
      <c r="FF214" s="22"/>
      <c r="FG214" s="22"/>
      <c r="FH214" s="22"/>
      <c r="FI214" s="22"/>
      <c r="FJ214" s="22"/>
      <c r="FK214" s="22"/>
      <c r="FL214" s="22"/>
      <c r="FM214" s="22"/>
      <c r="FN214" s="22"/>
      <c r="FO214" s="22"/>
      <c r="FP214" s="22"/>
      <c r="FQ214" s="22"/>
      <c r="FR214" s="22"/>
      <c r="FS214" s="22"/>
      <c r="FT214" s="22"/>
      <c r="FU214" s="22"/>
      <c r="FV214" s="22"/>
      <c r="FW214" s="22"/>
      <c r="FX214" s="22"/>
      <c r="FY214" s="22"/>
      <c r="FZ214" s="22"/>
      <c r="GA214" s="22"/>
      <c r="GB214" s="22"/>
      <c r="GC214" s="22"/>
      <c r="GD214" s="22"/>
      <c r="GE214" s="22"/>
      <c r="GF214" s="22"/>
      <c r="GG214" s="22"/>
      <c r="GH214" s="22"/>
      <c r="GI214" s="22"/>
      <c r="GJ214" s="22"/>
      <c r="GK214" s="22"/>
      <c r="GL214" s="22"/>
      <c r="GM214" s="22"/>
      <c r="GN214" s="22"/>
      <c r="GO214" s="22"/>
      <c r="GP214" s="22"/>
      <c r="GQ214" s="22"/>
      <c r="GR214" s="22"/>
      <c r="GS214" s="22"/>
      <c r="GT214" s="22"/>
      <c r="GU214" s="22"/>
      <c r="GV214" s="22"/>
      <c r="GW214" s="22"/>
      <c r="GX214" s="22"/>
      <c r="GY214" s="22"/>
      <c r="GZ214" s="22"/>
      <c r="HA214" s="22"/>
      <c r="HB214" s="22"/>
      <c r="HC214" s="22"/>
      <c r="HD214" s="22"/>
      <c r="HE214" s="22"/>
      <c r="HF214" s="22"/>
      <c r="HG214" s="22"/>
      <c r="HH214" s="22"/>
      <c r="HI214" s="22"/>
      <c r="HJ214" s="22"/>
      <c r="HK214" s="22"/>
      <c r="HL214" s="22"/>
      <c r="HM214" s="22"/>
      <c r="HN214" s="22"/>
      <c r="HO214" s="22"/>
      <c r="HP214" s="22"/>
      <c r="HQ214" s="22"/>
      <c r="HR214" s="22"/>
      <c r="HS214" s="22"/>
      <c r="HT214" s="22"/>
      <c r="HU214" s="22"/>
      <c r="HV214" s="22"/>
      <c r="HW214" s="22"/>
      <c r="HX214" s="22"/>
      <c r="HY214" s="22"/>
      <c r="HZ214" s="22"/>
      <c r="IA214" s="22"/>
      <c r="IB214" s="22"/>
      <c r="IC214" s="22"/>
      <c r="ID214" s="22"/>
      <c r="IE214" s="22"/>
      <c r="IF214" s="22"/>
      <c r="IG214" s="22"/>
    </row>
    <row r="215" spans="1:241" s="41" customFormat="1" ht="15.75" x14ac:dyDescent="0.25">
      <c r="B215" s="42"/>
      <c r="F215" s="43" t="s">
        <v>82</v>
      </c>
      <c r="R215" s="44"/>
      <c r="S215" s="44"/>
    </row>
    <row r="216" spans="1:241" s="41" customFormat="1" ht="15.75" x14ac:dyDescent="0.25">
      <c r="A216" s="860" t="s">
        <v>83</v>
      </c>
      <c r="B216" s="860"/>
      <c r="D216" s="45"/>
      <c r="E216" s="45"/>
      <c r="F216" s="45" t="s">
        <v>84</v>
      </c>
      <c r="G216" s="45"/>
    </row>
    <row r="217" spans="1:241" s="41" customFormat="1" ht="15.75" x14ac:dyDescent="0.25">
      <c r="A217" s="861" t="s">
        <v>85</v>
      </c>
      <c r="B217" s="861"/>
      <c r="D217" s="46"/>
      <c r="E217" s="46"/>
      <c r="F217" s="46" t="s">
        <v>86</v>
      </c>
      <c r="G217" s="46"/>
    </row>
    <row r="218" spans="1:241" s="41" customFormat="1" ht="15.75" x14ac:dyDescent="0.25"/>
    <row r="219" spans="1:241" s="41" customFormat="1" ht="15.75" x14ac:dyDescent="0.25"/>
    <row r="220" spans="1:241" s="41" customFormat="1" ht="15.75" x14ac:dyDescent="0.25"/>
    <row r="221" spans="1:241" s="41" customFormat="1" ht="15.75" x14ac:dyDescent="0.25"/>
    <row r="222" spans="1:241" s="48" customFormat="1" ht="15.75" x14ac:dyDescent="0.25">
      <c r="A222" s="862" t="s">
        <v>87</v>
      </c>
      <c r="B222" s="862"/>
      <c r="D222" s="49"/>
      <c r="E222" s="49"/>
      <c r="F222" s="49" t="s">
        <v>88</v>
      </c>
      <c r="G222" s="49"/>
    </row>
  </sheetData>
  <mergeCells count="219">
    <mergeCell ref="G6:G7"/>
    <mergeCell ref="A1:A4"/>
    <mergeCell ref="B1:D4"/>
    <mergeCell ref="F1:G1"/>
    <mergeCell ref="F2:G2"/>
    <mergeCell ref="F3:G3"/>
    <mergeCell ref="F4:G4"/>
    <mergeCell ref="A8:B8"/>
    <mergeCell ref="A9:B9"/>
    <mergeCell ref="A10:B10"/>
    <mergeCell ref="A11:B11"/>
    <mergeCell ref="A6:B7"/>
    <mergeCell ref="C6:C7"/>
    <mergeCell ref="D6:D7"/>
    <mergeCell ref="E6:E7"/>
    <mergeCell ref="F6:F7"/>
    <mergeCell ref="A18:B18"/>
    <mergeCell ref="A19:B19"/>
    <mergeCell ref="A20:B20"/>
    <mergeCell ref="A21:B21"/>
    <mergeCell ref="A22:B22"/>
    <mergeCell ref="A23:B23"/>
    <mergeCell ref="A12:B12"/>
    <mergeCell ref="A13:B13"/>
    <mergeCell ref="A14:B14"/>
    <mergeCell ref="A15:B15"/>
    <mergeCell ref="A16:B16"/>
    <mergeCell ref="A17:B17"/>
    <mergeCell ref="A30:B30"/>
    <mergeCell ref="A31:B31"/>
    <mergeCell ref="A32:B32"/>
    <mergeCell ref="A33:B33"/>
    <mergeCell ref="A34:B34"/>
    <mergeCell ref="A35:B35"/>
    <mergeCell ref="A24:B24"/>
    <mergeCell ref="A25:B25"/>
    <mergeCell ref="A26:B26"/>
    <mergeCell ref="A27:B27"/>
    <mergeCell ref="A28:B28"/>
    <mergeCell ref="A29:B29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39:B39"/>
    <mergeCell ref="A40:B40"/>
    <mergeCell ref="A41:B41"/>
    <mergeCell ref="A54:B54"/>
    <mergeCell ref="A55:B55"/>
    <mergeCell ref="A56:B56"/>
    <mergeCell ref="A57:B57"/>
    <mergeCell ref="A58:B58"/>
    <mergeCell ref="A59:B59"/>
    <mergeCell ref="A48:B48"/>
    <mergeCell ref="A49:B49"/>
    <mergeCell ref="A50:B50"/>
    <mergeCell ref="A51:B51"/>
    <mergeCell ref="A52:B52"/>
    <mergeCell ref="A53:B53"/>
    <mergeCell ref="A66:B66"/>
    <mergeCell ref="A67:B67"/>
    <mergeCell ref="A68:B68"/>
    <mergeCell ref="A69:B69"/>
    <mergeCell ref="A70:B70"/>
    <mergeCell ref="A71:B71"/>
    <mergeCell ref="A60:B60"/>
    <mergeCell ref="A61:B61"/>
    <mergeCell ref="A62:B62"/>
    <mergeCell ref="A63:B63"/>
    <mergeCell ref="A64:B64"/>
    <mergeCell ref="A65:B65"/>
    <mergeCell ref="A78:B78"/>
    <mergeCell ref="A79:B79"/>
    <mergeCell ref="A80:B80"/>
    <mergeCell ref="A81:B81"/>
    <mergeCell ref="A82:B82"/>
    <mergeCell ref="A83:B83"/>
    <mergeCell ref="A72:B72"/>
    <mergeCell ref="A73:B73"/>
    <mergeCell ref="A74:B74"/>
    <mergeCell ref="A75:B75"/>
    <mergeCell ref="A76:B76"/>
    <mergeCell ref="A77:B77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114:B114"/>
    <mergeCell ref="A115:B115"/>
    <mergeCell ref="A116:B116"/>
    <mergeCell ref="A117:B117"/>
    <mergeCell ref="A118:B118"/>
    <mergeCell ref="A119:B119"/>
    <mergeCell ref="A108:B108"/>
    <mergeCell ref="A109:B109"/>
    <mergeCell ref="A110:B110"/>
    <mergeCell ref="A111:B111"/>
    <mergeCell ref="A112:B112"/>
    <mergeCell ref="A113:B113"/>
    <mergeCell ref="A126:B126"/>
    <mergeCell ref="A127:B127"/>
    <mergeCell ref="A128:B128"/>
    <mergeCell ref="A129:B129"/>
    <mergeCell ref="A130:B130"/>
    <mergeCell ref="A131:B131"/>
    <mergeCell ref="A120:B120"/>
    <mergeCell ref="A121:B121"/>
    <mergeCell ref="A122:B122"/>
    <mergeCell ref="A123:B123"/>
    <mergeCell ref="A124:B124"/>
    <mergeCell ref="A125:B125"/>
    <mergeCell ref="A138:B138"/>
    <mergeCell ref="A139:B139"/>
    <mergeCell ref="A140:B140"/>
    <mergeCell ref="A141:B141"/>
    <mergeCell ref="A142:B142"/>
    <mergeCell ref="A143:B143"/>
    <mergeCell ref="A132:B132"/>
    <mergeCell ref="A133:B133"/>
    <mergeCell ref="A134:B134"/>
    <mergeCell ref="A135:B135"/>
    <mergeCell ref="A136:B136"/>
    <mergeCell ref="A137:B137"/>
    <mergeCell ref="A150:B150"/>
    <mergeCell ref="A151:B151"/>
    <mergeCell ref="A152:B152"/>
    <mergeCell ref="A153:B153"/>
    <mergeCell ref="A154:B154"/>
    <mergeCell ref="A155:B155"/>
    <mergeCell ref="A144:B144"/>
    <mergeCell ref="A145:B145"/>
    <mergeCell ref="A146:B146"/>
    <mergeCell ref="A147:B147"/>
    <mergeCell ref="A148:B148"/>
    <mergeCell ref="A149:B149"/>
    <mergeCell ref="A162:B162"/>
    <mergeCell ref="A163:B163"/>
    <mergeCell ref="A164:B164"/>
    <mergeCell ref="A165:B165"/>
    <mergeCell ref="A166:B166"/>
    <mergeCell ref="A167:B167"/>
    <mergeCell ref="A156:B156"/>
    <mergeCell ref="A157:B157"/>
    <mergeCell ref="A158:B158"/>
    <mergeCell ref="A159:B159"/>
    <mergeCell ref="A160:B160"/>
    <mergeCell ref="A161:B161"/>
    <mergeCell ref="A174:B174"/>
    <mergeCell ref="A175:B175"/>
    <mergeCell ref="A176:B176"/>
    <mergeCell ref="A177:B177"/>
    <mergeCell ref="A178:B178"/>
    <mergeCell ref="A179:B179"/>
    <mergeCell ref="A168:B168"/>
    <mergeCell ref="A169:B169"/>
    <mergeCell ref="A170:B170"/>
    <mergeCell ref="A171:B171"/>
    <mergeCell ref="A172:B172"/>
    <mergeCell ref="A173:B173"/>
    <mergeCell ref="A186:B186"/>
    <mergeCell ref="A187:B187"/>
    <mergeCell ref="A188:B188"/>
    <mergeCell ref="A189:B189"/>
    <mergeCell ref="A190:B190"/>
    <mergeCell ref="A191:B191"/>
    <mergeCell ref="A180:B180"/>
    <mergeCell ref="A181:B181"/>
    <mergeCell ref="A182:B182"/>
    <mergeCell ref="A183:B183"/>
    <mergeCell ref="A184:B184"/>
    <mergeCell ref="A185:B185"/>
    <mergeCell ref="A198:B198"/>
    <mergeCell ref="A199:B199"/>
    <mergeCell ref="A200:B200"/>
    <mergeCell ref="A201:B201"/>
    <mergeCell ref="A202:B202"/>
    <mergeCell ref="A203:B203"/>
    <mergeCell ref="A192:B192"/>
    <mergeCell ref="A193:B193"/>
    <mergeCell ref="A194:B194"/>
    <mergeCell ref="A195:B195"/>
    <mergeCell ref="A196:B196"/>
    <mergeCell ref="A197:B197"/>
    <mergeCell ref="A210:B210"/>
    <mergeCell ref="A214:F214"/>
    <mergeCell ref="A216:B216"/>
    <mergeCell ref="A217:B217"/>
    <mergeCell ref="A222:B222"/>
    <mergeCell ref="A204:B204"/>
    <mergeCell ref="A205:B205"/>
    <mergeCell ref="A206:B206"/>
    <mergeCell ref="A207:B207"/>
    <mergeCell ref="A208:B208"/>
    <mergeCell ref="A209:B20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"/>
  <sheetViews>
    <sheetView workbookViewId="0">
      <selection activeCell="G30" sqref="G30"/>
    </sheetView>
  </sheetViews>
  <sheetFormatPr defaultRowHeight="12.75" x14ac:dyDescent="0.2"/>
  <cols>
    <col min="1" max="1" width="5.7109375" style="582" customWidth="1"/>
    <col min="2" max="2" width="16.85546875" style="583" customWidth="1"/>
    <col min="3" max="3" width="20.28515625" style="584" customWidth="1"/>
    <col min="4" max="4" width="6.7109375" style="582" customWidth="1"/>
    <col min="5" max="5" width="14.28515625" style="582" customWidth="1"/>
    <col min="6" max="6" width="13.85546875" style="584" customWidth="1"/>
    <col min="7" max="7" width="15.28515625" style="584" customWidth="1"/>
    <col min="8" max="8" width="14.85546875" style="584" customWidth="1"/>
    <col min="9" max="9" width="20.7109375" style="584" bestFit="1" customWidth="1"/>
    <col min="10" max="10" width="10" style="584" bestFit="1" customWidth="1"/>
    <col min="11" max="11" width="9.85546875" style="584" bestFit="1" customWidth="1"/>
    <col min="12" max="12" width="11.140625" style="584" bestFit="1" customWidth="1"/>
    <col min="13" max="13" width="11.7109375" style="584" bestFit="1" customWidth="1"/>
    <col min="14" max="19" width="9.140625" style="584"/>
    <col min="20" max="20" width="10.28515625" style="584" bestFit="1" customWidth="1"/>
    <col min="21" max="213" width="9.140625" style="584"/>
    <col min="214" max="214" width="5.7109375" style="584" customWidth="1"/>
    <col min="215" max="215" width="16.85546875" style="584" customWidth="1"/>
    <col min="216" max="216" width="11" style="584" customWidth="1"/>
    <col min="217" max="217" width="13.28515625" style="584" customWidth="1"/>
    <col min="218" max="218" width="6.7109375" style="584" customWidth="1"/>
    <col min="219" max="219" width="14.28515625" style="584" customWidth="1"/>
    <col min="220" max="221" width="13.85546875" style="584" customWidth="1"/>
    <col min="222" max="222" width="14.140625" style="584" customWidth="1"/>
    <col min="223" max="223" width="18.85546875" style="584" customWidth="1"/>
    <col min="224" max="469" width="9.140625" style="584"/>
    <col min="470" max="470" width="5.7109375" style="584" customWidth="1"/>
    <col min="471" max="471" width="16.85546875" style="584" customWidth="1"/>
    <col min="472" max="472" width="11" style="584" customWidth="1"/>
    <col min="473" max="473" width="13.28515625" style="584" customWidth="1"/>
    <col min="474" max="474" width="6.7109375" style="584" customWidth="1"/>
    <col min="475" max="475" width="14.28515625" style="584" customWidth="1"/>
    <col min="476" max="477" width="13.85546875" style="584" customWidth="1"/>
    <col min="478" max="478" width="14.140625" style="584" customWidth="1"/>
    <col min="479" max="479" width="18.85546875" style="584" customWidth="1"/>
    <col min="480" max="725" width="9.140625" style="584"/>
    <col min="726" max="726" width="5.7109375" style="584" customWidth="1"/>
    <col min="727" max="727" width="16.85546875" style="584" customWidth="1"/>
    <col min="728" max="728" width="11" style="584" customWidth="1"/>
    <col min="729" max="729" width="13.28515625" style="584" customWidth="1"/>
    <col min="730" max="730" width="6.7109375" style="584" customWidth="1"/>
    <col min="731" max="731" width="14.28515625" style="584" customWidth="1"/>
    <col min="732" max="733" width="13.85546875" style="584" customWidth="1"/>
    <col min="734" max="734" width="14.140625" style="584" customWidth="1"/>
    <col min="735" max="735" width="18.85546875" style="584" customWidth="1"/>
    <col min="736" max="981" width="9.140625" style="584"/>
    <col min="982" max="982" width="5.7109375" style="584" customWidth="1"/>
    <col min="983" max="983" width="16.85546875" style="584" customWidth="1"/>
    <col min="984" max="984" width="11" style="584" customWidth="1"/>
    <col min="985" max="985" width="13.28515625" style="584" customWidth="1"/>
    <col min="986" max="986" width="6.7109375" style="584" customWidth="1"/>
    <col min="987" max="987" width="14.28515625" style="584" customWidth="1"/>
    <col min="988" max="989" width="13.85546875" style="584" customWidth="1"/>
    <col min="990" max="990" width="14.140625" style="584" customWidth="1"/>
    <col min="991" max="991" width="18.85546875" style="584" customWidth="1"/>
    <col min="992" max="1237" width="9.140625" style="584"/>
    <col min="1238" max="1238" width="5.7109375" style="584" customWidth="1"/>
    <col min="1239" max="1239" width="16.85546875" style="584" customWidth="1"/>
    <col min="1240" max="1240" width="11" style="584" customWidth="1"/>
    <col min="1241" max="1241" width="13.28515625" style="584" customWidth="1"/>
    <col min="1242" max="1242" width="6.7109375" style="584" customWidth="1"/>
    <col min="1243" max="1243" width="14.28515625" style="584" customWidth="1"/>
    <col min="1244" max="1245" width="13.85546875" style="584" customWidth="1"/>
    <col min="1246" max="1246" width="14.140625" style="584" customWidth="1"/>
    <col min="1247" max="1247" width="18.85546875" style="584" customWidth="1"/>
    <col min="1248" max="1493" width="9.140625" style="584"/>
    <col min="1494" max="1494" width="5.7109375" style="584" customWidth="1"/>
    <col min="1495" max="1495" width="16.85546875" style="584" customWidth="1"/>
    <col min="1496" max="1496" width="11" style="584" customWidth="1"/>
    <col min="1497" max="1497" width="13.28515625" style="584" customWidth="1"/>
    <col min="1498" max="1498" width="6.7109375" style="584" customWidth="1"/>
    <col min="1499" max="1499" width="14.28515625" style="584" customWidth="1"/>
    <col min="1500" max="1501" width="13.85546875" style="584" customWidth="1"/>
    <col min="1502" max="1502" width="14.140625" style="584" customWidth="1"/>
    <col min="1503" max="1503" width="18.85546875" style="584" customWidth="1"/>
    <col min="1504" max="1749" width="9.140625" style="584"/>
    <col min="1750" max="1750" width="5.7109375" style="584" customWidth="1"/>
    <col min="1751" max="1751" width="16.85546875" style="584" customWidth="1"/>
    <col min="1752" max="1752" width="11" style="584" customWidth="1"/>
    <col min="1753" max="1753" width="13.28515625" style="584" customWidth="1"/>
    <col min="1754" max="1754" width="6.7109375" style="584" customWidth="1"/>
    <col min="1755" max="1755" width="14.28515625" style="584" customWidth="1"/>
    <col min="1756" max="1757" width="13.85546875" style="584" customWidth="1"/>
    <col min="1758" max="1758" width="14.140625" style="584" customWidth="1"/>
    <col min="1759" max="1759" width="18.85546875" style="584" customWidth="1"/>
    <col min="1760" max="2005" width="9.140625" style="584"/>
    <col min="2006" max="2006" width="5.7109375" style="584" customWidth="1"/>
    <col min="2007" max="2007" width="16.85546875" style="584" customWidth="1"/>
    <col min="2008" max="2008" width="11" style="584" customWidth="1"/>
    <col min="2009" max="2009" width="13.28515625" style="584" customWidth="1"/>
    <col min="2010" max="2010" width="6.7109375" style="584" customWidth="1"/>
    <col min="2011" max="2011" width="14.28515625" style="584" customWidth="1"/>
    <col min="2012" max="2013" width="13.85546875" style="584" customWidth="1"/>
    <col min="2014" max="2014" width="14.140625" style="584" customWidth="1"/>
    <col min="2015" max="2015" width="18.85546875" style="584" customWidth="1"/>
    <col min="2016" max="2261" width="9.140625" style="584"/>
    <col min="2262" max="2262" width="5.7109375" style="584" customWidth="1"/>
    <col min="2263" max="2263" width="16.85546875" style="584" customWidth="1"/>
    <col min="2264" max="2264" width="11" style="584" customWidth="1"/>
    <col min="2265" max="2265" width="13.28515625" style="584" customWidth="1"/>
    <col min="2266" max="2266" width="6.7109375" style="584" customWidth="1"/>
    <col min="2267" max="2267" width="14.28515625" style="584" customWidth="1"/>
    <col min="2268" max="2269" width="13.85546875" style="584" customWidth="1"/>
    <col min="2270" max="2270" width="14.140625" style="584" customWidth="1"/>
    <col min="2271" max="2271" width="18.85546875" style="584" customWidth="1"/>
    <col min="2272" max="2517" width="9.140625" style="584"/>
    <col min="2518" max="2518" width="5.7109375" style="584" customWidth="1"/>
    <col min="2519" max="2519" width="16.85546875" style="584" customWidth="1"/>
    <col min="2520" max="2520" width="11" style="584" customWidth="1"/>
    <col min="2521" max="2521" width="13.28515625" style="584" customWidth="1"/>
    <col min="2522" max="2522" width="6.7109375" style="584" customWidth="1"/>
    <col min="2523" max="2523" width="14.28515625" style="584" customWidth="1"/>
    <col min="2524" max="2525" width="13.85546875" style="584" customWidth="1"/>
    <col min="2526" max="2526" width="14.140625" style="584" customWidth="1"/>
    <col min="2527" max="2527" width="18.85546875" style="584" customWidth="1"/>
    <col min="2528" max="2773" width="9.140625" style="584"/>
    <col min="2774" max="2774" width="5.7109375" style="584" customWidth="1"/>
    <col min="2775" max="2775" width="16.85546875" style="584" customWidth="1"/>
    <col min="2776" max="2776" width="11" style="584" customWidth="1"/>
    <col min="2777" max="2777" width="13.28515625" style="584" customWidth="1"/>
    <col min="2778" max="2778" width="6.7109375" style="584" customWidth="1"/>
    <col min="2779" max="2779" width="14.28515625" style="584" customWidth="1"/>
    <col min="2780" max="2781" width="13.85546875" style="584" customWidth="1"/>
    <col min="2782" max="2782" width="14.140625" style="584" customWidth="1"/>
    <col min="2783" max="2783" width="18.85546875" style="584" customWidth="1"/>
    <col min="2784" max="3029" width="9.140625" style="584"/>
    <col min="3030" max="3030" width="5.7109375" style="584" customWidth="1"/>
    <col min="3031" max="3031" width="16.85546875" style="584" customWidth="1"/>
    <col min="3032" max="3032" width="11" style="584" customWidth="1"/>
    <col min="3033" max="3033" width="13.28515625" style="584" customWidth="1"/>
    <col min="3034" max="3034" width="6.7109375" style="584" customWidth="1"/>
    <col min="3035" max="3035" width="14.28515625" style="584" customWidth="1"/>
    <col min="3036" max="3037" width="13.85546875" style="584" customWidth="1"/>
    <col min="3038" max="3038" width="14.140625" style="584" customWidth="1"/>
    <col min="3039" max="3039" width="18.85546875" style="584" customWidth="1"/>
    <col min="3040" max="3285" width="9.140625" style="584"/>
    <col min="3286" max="3286" width="5.7109375" style="584" customWidth="1"/>
    <col min="3287" max="3287" width="16.85546875" style="584" customWidth="1"/>
    <col min="3288" max="3288" width="11" style="584" customWidth="1"/>
    <col min="3289" max="3289" width="13.28515625" style="584" customWidth="1"/>
    <col min="3290" max="3290" width="6.7109375" style="584" customWidth="1"/>
    <col min="3291" max="3291" width="14.28515625" style="584" customWidth="1"/>
    <col min="3292" max="3293" width="13.85546875" style="584" customWidth="1"/>
    <col min="3294" max="3294" width="14.140625" style="584" customWidth="1"/>
    <col min="3295" max="3295" width="18.85546875" style="584" customWidth="1"/>
    <col min="3296" max="3541" width="9.140625" style="584"/>
    <col min="3542" max="3542" width="5.7109375" style="584" customWidth="1"/>
    <col min="3543" max="3543" width="16.85546875" style="584" customWidth="1"/>
    <col min="3544" max="3544" width="11" style="584" customWidth="1"/>
    <col min="3545" max="3545" width="13.28515625" style="584" customWidth="1"/>
    <col min="3546" max="3546" width="6.7109375" style="584" customWidth="1"/>
    <col min="3547" max="3547" width="14.28515625" style="584" customWidth="1"/>
    <col min="3548" max="3549" width="13.85546875" style="584" customWidth="1"/>
    <col min="3550" max="3550" width="14.140625" style="584" customWidth="1"/>
    <col min="3551" max="3551" width="18.85546875" style="584" customWidth="1"/>
    <col min="3552" max="3797" width="9.140625" style="584"/>
    <col min="3798" max="3798" width="5.7109375" style="584" customWidth="1"/>
    <col min="3799" max="3799" width="16.85546875" style="584" customWidth="1"/>
    <col min="3800" max="3800" width="11" style="584" customWidth="1"/>
    <col min="3801" max="3801" width="13.28515625" style="584" customWidth="1"/>
    <col min="3802" max="3802" width="6.7109375" style="584" customWidth="1"/>
    <col min="3803" max="3803" width="14.28515625" style="584" customWidth="1"/>
    <col min="3804" max="3805" width="13.85546875" style="584" customWidth="1"/>
    <col min="3806" max="3806" width="14.140625" style="584" customWidth="1"/>
    <col min="3807" max="3807" width="18.85546875" style="584" customWidth="1"/>
    <col min="3808" max="4053" width="9.140625" style="584"/>
    <col min="4054" max="4054" width="5.7109375" style="584" customWidth="1"/>
    <col min="4055" max="4055" width="16.85546875" style="584" customWidth="1"/>
    <col min="4056" max="4056" width="11" style="584" customWidth="1"/>
    <col min="4057" max="4057" width="13.28515625" style="584" customWidth="1"/>
    <col min="4058" max="4058" width="6.7109375" style="584" customWidth="1"/>
    <col min="4059" max="4059" width="14.28515625" style="584" customWidth="1"/>
    <col min="4060" max="4061" width="13.85546875" style="584" customWidth="1"/>
    <col min="4062" max="4062" width="14.140625" style="584" customWidth="1"/>
    <col min="4063" max="4063" width="18.85546875" style="584" customWidth="1"/>
    <col min="4064" max="4309" width="9.140625" style="584"/>
    <col min="4310" max="4310" width="5.7109375" style="584" customWidth="1"/>
    <col min="4311" max="4311" width="16.85546875" style="584" customWidth="1"/>
    <col min="4312" max="4312" width="11" style="584" customWidth="1"/>
    <col min="4313" max="4313" width="13.28515625" style="584" customWidth="1"/>
    <col min="4314" max="4314" width="6.7109375" style="584" customWidth="1"/>
    <col min="4315" max="4315" width="14.28515625" style="584" customWidth="1"/>
    <col min="4316" max="4317" width="13.85546875" style="584" customWidth="1"/>
    <col min="4318" max="4318" width="14.140625" style="584" customWidth="1"/>
    <col min="4319" max="4319" width="18.85546875" style="584" customWidth="1"/>
    <col min="4320" max="4565" width="9.140625" style="584"/>
    <col min="4566" max="4566" width="5.7109375" style="584" customWidth="1"/>
    <col min="4567" max="4567" width="16.85546875" style="584" customWidth="1"/>
    <col min="4568" max="4568" width="11" style="584" customWidth="1"/>
    <col min="4569" max="4569" width="13.28515625" style="584" customWidth="1"/>
    <col min="4570" max="4570" width="6.7109375" style="584" customWidth="1"/>
    <col min="4571" max="4571" width="14.28515625" style="584" customWidth="1"/>
    <col min="4572" max="4573" width="13.85546875" style="584" customWidth="1"/>
    <col min="4574" max="4574" width="14.140625" style="584" customWidth="1"/>
    <col min="4575" max="4575" width="18.85546875" style="584" customWidth="1"/>
    <col min="4576" max="4821" width="9.140625" style="584"/>
    <col min="4822" max="4822" width="5.7109375" style="584" customWidth="1"/>
    <col min="4823" max="4823" width="16.85546875" style="584" customWidth="1"/>
    <col min="4824" max="4824" width="11" style="584" customWidth="1"/>
    <col min="4825" max="4825" width="13.28515625" style="584" customWidth="1"/>
    <col min="4826" max="4826" width="6.7109375" style="584" customWidth="1"/>
    <col min="4827" max="4827" width="14.28515625" style="584" customWidth="1"/>
    <col min="4828" max="4829" width="13.85546875" style="584" customWidth="1"/>
    <col min="4830" max="4830" width="14.140625" style="584" customWidth="1"/>
    <col min="4831" max="4831" width="18.85546875" style="584" customWidth="1"/>
    <col min="4832" max="5077" width="9.140625" style="584"/>
    <col min="5078" max="5078" width="5.7109375" style="584" customWidth="1"/>
    <col min="5079" max="5079" width="16.85546875" style="584" customWidth="1"/>
    <col min="5080" max="5080" width="11" style="584" customWidth="1"/>
    <col min="5081" max="5081" width="13.28515625" style="584" customWidth="1"/>
    <col min="5082" max="5082" width="6.7109375" style="584" customWidth="1"/>
    <col min="5083" max="5083" width="14.28515625" style="584" customWidth="1"/>
    <col min="5084" max="5085" width="13.85546875" style="584" customWidth="1"/>
    <col min="5086" max="5086" width="14.140625" style="584" customWidth="1"/>
    <col min="5087" max="5087" width="18.85546875" style="584" customWidth="1"/>
    <col min="5088" max="5333" width="9.140625" style="584"/>
    <col min="5334" max="5334" width="5.7109375" style="584" customWidth="1"/>
    <col min="5335" max="5335" width="16.85546875" style="584" customWidth="1"/>
    <col min="5336" max="5336" width="11" style="584" customWidth="1"/>
    <col min="5337" max="5337" width="13.28515625" style="584" customWidth="1"/>
    <col min="5338" max="5338" width="6.7109375" style="584" customWidth="1"/>
    <col min="5339" max="5339" width="14.28515625" style="584" customWidth="1"/>
    <col min="5340" max="5341" width="13.85546875" style="584" customWidth="1"/>
    <col min="5342" max="5342" width="14.140625" style="584" customWidth="1"/>
    <col min="5343" max="5343" width="18.85546875" style="584" customWidth="1"/>
    <col min="5344" max="5589" width="9.140625" style="584"/>
    <col min="5590" max="5590" width="5.7109375" style="584" customWidth="1"/>
    <col min="5591" max="5591" width="16.85546875" style="584" customWidth="1"/>
    <col min="5592" max="5592" width="11" style="584" customWidth="1"/>
    <col min="5593" max="5593" width="13.28515625" style="584" customWidth="1"/>
    <col min="5594" max="5594" width="6.7109375" style="584" customWidth="1"/>
    <col min="5595" max="5595" width="14.28515625" style="584" customWidth="1"/>
    <col min="5596" max="5597" width="13.85546875" style="584" customWidth="1"/>
    <col min="5598" max="5598" width="14.140625" style="584" customWidth="1"/>
    <col min="5599" max="5599" width="18.85546875" style="584" customWidth="1"/>
    <col min="5600" max="5845" width="9.140625" style="584"/>
    <col min="5846" max="5846" width="5.7109375" style="584" customWidth="1"/>
    <col min="5847" max="5847" width="16.85546875" style="584" customWidth="1"/>
    <col min="5848" max="5848" width="11" style="584" customWidth="1"/>
    <col min="5849" max="5849" width="13.28515625" style="584" customWidth="1"/>
    <col min="5850" max="5850" width="6.7109375" style="584" customWidth="1"/>
    <col min="5851" max="5851" width="14.28515625" style="584" customWidth="1"/>
    <col min="5852" max="5853" width="13.85546875" style="584" customWidth="1"/>
    <col min="5854" max="5854" width="14.140625" style="584" customWidth="1"/>
    <col min="5855" max="5855" width="18.85546875" style="584" customWidth="1"/>
    <col min="5856" max="6101" width="9.140625" style="584"/>
    <col min="6102" max="6102" width="5.7109375" style="584" customWidth="1"/>
    <col min="6103" max="6103" width="16.85546875" style="584" customWidth="1"/>
    <col min="6104" max="6104" width="11" style="584" customWidth="1"/>
    <col min="6105" max="6105" width="13.28515625" style="584" customWidth="1"/>
    <col min="6106" max="6106" width="6.7109375" style="584" customWidth="1"/>
    <col min="6107" max="6107" width="14.28515625" style="584" customWidth="1"/>
    <col min="6108" max="6109" width="13.85546875" style="584" customWidth="1"/>
    <col min="6110" max="6110" width="14.140625" style="584" customWidth="1"/>
    <col min="6111" max="6111" width="18.85546875" style="584" customWidth="1"/>
    <col min="6112" max="6357" width="9.140625" style="584"/>
    <col min="6358" max="6358" width="5.7109375" style="584" customWidth="1"/>
    <col min="6359" max="6359" width="16.85546875" style="584" customWidth="1"/>
    <col min="6360" max="6360" width="11" style="584" customWidth="1"/>
    <col min="6361" max="6361" width="13.28515625" style="584" customWidth="1"/>
    <col min="6362" max="6362" width="6.7109375" style="584" customWidth="1"/>
    <col min="6363" max="6363" width="14.28515625" style="584" customWidth="1"/>
    <col min="6364" max="6365" width="13.85546875" style="584" customWidth="1"/>
    <col min="6366" max="6366" width="14.140625" style="584" customWidth="1"/>
    <col min="6367" max="6367" width="18.85546875" style="584" customWidth="1"/>
    <col min="6368" max="6613" width="9.140625" style="584"/>
    <col min="6614" max="6614" width="5.7109375" style="584" customWidth="1"/>
    <col min="6615" max="6615" width="16.85546875" style="584" customWidth="1"/>
    <col min="6616" max="6616" width="11" style="584" customWidth="1"/>
    <col min="6617" max="6617" width="13.28515625" style="584" customWidth="1"/>
    <col min="6618" max="6618" width="6.7109375" style="584" customWidth="1"/>
    <col min="6619" max="6619" width="14.28515625" style="584" customWidth="1"/>
    <col min="6620" max="6621" width="13.85546875" style="584" customWidth="1"/>
    <col min="6622" max="6622" width="14.140625" style="584" customWidth="1"/>
    <col min="6623" max="6623" width="18.85546875" style="584" customWidth="1"/>
    <col min="6624" max="6869" width="9.140625" style="584"/>
    <col min="6870" max="6870" width="5.7109375" style="584" customWidth="1"/>
    <col min="6871" max="6871" width="16.85546875" style="584" customWidth="1"/>
    <col min="6872" max="6872" width="11" style="584" customWidth="1"/>
    <col min="6873" max="6873" width="13.28515625" style="584" customWidth="1"/>
    <col min="6874" max="6874" width="6.7109375" style="584" customWidth="1"/>
    <col min="6875" max="6875" width="14.28515625" style="584" customWidth="1"/>
    <col min="6876" max="6877" width="13.85546875" style="584" customWidth="1"/>
    <col min="6878" max="6878" width="14.140625" style="584" customWidth="1"/>
    <col min="6879" max="6879" width="18.85546875" style="584" customWidth="1"/>
    <col min="6880" max="7125" width="9.140625" style="584"/>
    <col min="7126" max="7126" width="5.7109375" style="584" customWidth="1"/>
    <col min="7127" max="7127" width="16.85546875" style="584" customWidth="1"/>
    <col min="7128" max="7128" width="11" style="584" customWidth="1"/>
    <col min="7129" max="7129" width="13.28515625" style="584" customWidth="1"/>
    <col min="7130" max="7130" width="6.7109375" style="584" customWidth="1"/>
    <col min="7131" max="7131" width="14.28515625" style="584" customWidth="1"/>
    <col min="7132" max="7133" width="13.85546875" style="584" customWidth="1"/>
    <col min="7134" max="7134" width="14.140625" style="584" customWidth="1"/>
    <col min="7135" max="7135" width="18.85546875" style="584" customWidth="1"/>
    <col min="7136" max="7381" width="9.140625" style="584"/>
    <col min="7382" max="7382" width="5.7109375" style="584" customWidth="1"/>
    <col min="7383" max="7383" width="16.85546875" style="584" customWidth="1"/>
    <col min="7384" max="7384" width="11" style="584" customWidth="1"/>
    <col min="7385" max="7385" width="13.28515625" style="584" customWidth="1"/>
    <col min="7386" max="7386" width="6.7109375" style="584" customWidth="1"/>
    <col min="7387" max="7387" width="14.28515625" style="584" customWidth="1"/>
    <col min="7388" max="7389" width="13.85546875" style="584" customWidth="1"/>
    <col min="7390" max="7390" width="14.140625" style="584" customWidth="1"/>
    <col min="7391" max="7391" width="18.85546875" style="584" customWidth="1"/>
    <col min="7392" max="7637" width="9.140625" style="584"/>
    <col min="7638" max="7638" width="5.7109375" style="584" customWidth="1"/>
    <col min="7639" max="7639" width="16.85546875" style="584" customWidth="1"/>
    <col min="7640" max="7640" width="11" style="584" customWidth="1"/>
    <col min="7641" max="7641" width="13.28515625" style="584" customWidth="1"/>
    <col min="7642" max="7642" width="6.7109375" style="584" customWidth="1"/>
    <col min="7643" max="7643" width="14.28515625" style="584" customWidth="1"/>
    <col min="7644" max="7645" width="13.85546875" style="584" customWidth="1"/>
    <col min="7646" max="7646" width="14.140625" style="584" customWidth="1"/>
    <col min="7647" max="7647" width="18.85546875" style="584" customWidth="1"/>
    <col min="7648" max="7893" width="9.140625" style="584"/>
    <col min="7894" max="7894" width="5.7109375" style="584" customWidth="1"/>
    <col min="7895" max="7895" width="16.85546875" style="584" customWidth="1"/>
    <col min="7896" max="7896" width="11" style="584" customWidth="1"/>
    <col min="7897" max="7897" width="13.28515625" style="584" customWidth="1"/>
    <col min="7898" max="7898" width="6.7109375" style="584" customWidth="1"/>
    <col min="7899" max="7899" width="14.28515625" style="584" customWidth="1"/>
    <col min="7900" max="7901" width="13.85546875" style="584" customWidth="1"/>
    <col min="7902" max="7902" width="14.140625" style="584" customWidth="1"/>
    <col min="7903" max="7903" width="18.85546875" style="584" customWidth="1"/>
    <col min="7904" max="8149" width="9.140625" style="584"/>
    <col min="8150" max="8150" width="5.7109375" style="584" customWidth="1"/>
    <col min="8151" max="8151" width="16.85546875" style="584" customWidth="1"/>
    <col min="8152" max="8152" width="11" style="584" customWidth="1"/>
    <col min="8153" max="8153" width="13.28515625" style="584" customWidth="1"/>
    <col min="8154" max="8154" width="6.7109375" style="584" customWidth="1"/>
    <col min="8155" max="8155" width="14.28515625" style="584" customWidth="1"/>
    <col min="8156" max="8157" width="13.85546875" style="584" customWidth="1"/>
    <col min="8158" max="8158" width="14.140625" style="584" customWidth="1"/>
    <col min="8159" max="8159" width="18.85546875" style="584" customWidth="1"/>
    <col min="8160" max="8405" width="9.140625" style="584"/>
    <col min="8406" max="8406" width="5.7109375" style="584" customWidth="1"/>
    <col min="8407" max="8407" width="16.85546875" style="584" customWidth="1"/>
    <col min="8408" max="8408" width="11" style="584" customWidth="1"/>
    <col min="8409" max="8409" width="13.28515625" style="584" customWidth="1"/>
    <col min="8410" max="8410" width="6.7109375" style="584" customWidth="1"/>
    <col min="8411" max="8411" width="14.28515625" style="584" customWidth="1"/>
    <col min="8412" max="8413" width="13.85546875" style="584" customWidth="1"/>
    <col min="8414" max="8414" width="14.140625" style="584" customWidth="1"/>
    <col min="8415" max="8415" width="18.85546875" style="584" customWidth="1"/>
    <col min="8416" max="8661" width="9.140625" style="584"/>
    <col min="8662" max="8662" width="5.7109375" style="584" customWidth="1"/>
    <col min="8663" max="8663" width="16.85546875" style="584" customWidth="1"/>
    <col min="8664" max="8664" width="11" style="584" customWidth="1"/>
    <col min="8665" max="8665" width="13.28515625" style="584" customWidth="1"/>
    <col min="8666" max="8666" width="6.7109375" style="584" customWidth="1"/>
    <col min="8667" max="8667" width="14.28515625" style="584" customWidth="1"/>
    <col min="8668" max="8669" width="13.85546875" style="584" customWidth="1"/>
    <col min="8670" max="8670" width="14.140625" style="584" customWidth="1"/>
    <col min="8671" max="8671" width="18.85546875" style="584" customWidth="1"/>
    <col min="8672" max="8917" width="9.140625" style="584"/>
    <col min="8918" max="8918" width="5.7109375" style="584" customWidth="1"/>
    <col min="8919" max="8919" width="16.85546875" style="584" customWidth="1"/>
    <col min="8920" max="8920" width="11" style="584" customWidth="1"/>
    <col min="8921" max="8921" width="13.28515625" style="584" customWidth="1"/>
    <col min="8922" max="8922" width="6.7109375" style="584" customWidth="1"/>
    <col min="8923" max="8923" width="14.28515625" style="584" customWidth="1"/>
    <col min="8924" max="8925" width="13.85546875" style="584" customWidth="1"/>
    <col min="8926" max="8926" width="14.140625" style="584" customWidth="1"/>
    <col min="8927" max="8927" width="18.85546875" style="584" customWidth="1"/>
    <col min="8928" max="9173" width="9.140625" style="584"/>
    <col min="9174" max="9174" width="5.7109375" style="584" customWidth="1"/>
    <col min="9175" max="9175" width="16.85546875" style="584" customWidth="1"/>
    <col min="9176" max="9176" width="11" style="584" customWidth="1"/>
    <col min="9177" max="9177" width="13.28515625" style="584" customWidth="1"/>
    <col min="9178" max="9178" width="6.7109375" style="584" customWidth="1"/>
    <col min="9179" max="9179" width="14.28515625" style="584" customWidth="1"/>
    <col min="9180" max="9181" width="13.85546875" style="584" customWidth="1"/>
    <col min="9182" max="9182" width="14.140625" style="584" customWidth="1"/>
    <col min="9183" max="9183" width="18.85546875" style="584" customWidth="1"/>
    <col min="9184" max="9429" width="9.140625" style="584"/>
    <col min="9430" max="9430" width="5.7109375" style="584" customWidth="1"/>
    <col min="9431" max="9431" width="16.85546875" style="584" customWidth="1"/>
    <col min="9432" max="9432" width="11" style="584" customWidth="1"/>
    <col min="9433" max="9433" width="13.28515625" style="584" customWidth="1"/>
    <col min="9434" max="9434" width="6.7109375" style="584" customWidth="1"/>
    <col min="9435" max="9435" width="14.28515625" style="584" customWidth="1"/>
    <col min="9436" max="9437" width="13.85546875" style="584" customWidth="1"/>
    <col min="9438" max="9438" width="14.140625" style="584" customWidth="1"/>
    <col min="9439" max="9439" width="18.85546875" style="584" customWidth="1"/>
    <col min="9440" max="9685" width="9.140625" style="584"/>
    <col min="9686" max="9686" width="5.7109375" style="584" customWidth="1"/>
    <col min="9687" max="9687" width="16.85546875" style="584" customWidth="1"/>
    <col min="9688" max="9688" width="11" style="584" customWidth="1"/>
    <col min="9689" max="9689" width="13.28515625" style="584" customWidth="1"/>
    <col min="9690" max="9690" width="6.7109375" style="584" customWidth="1"/>
    <col min="9691" max="9691" width="14.28515625" style="584" customWidth="1"/>
    <col min="9692" max="9693" width="13.85546875" style="584" customWidth="1"/>
    <col min="9694" max="9694" width="14.140625" style="584" customWidth="1"/>
    <col min="9695" max="9695" width="18.85546875" style="584" customWidth="1"/>
    <col min="9696" max="9941" width="9.140625" style="584"/>
    <col min="9942" max="9942" width="5.7109375" style="584" customWidth="1"/>
    <col min="9943" max="9943" width="16.85546875" style="584" customWidth="1"/>
    <col min="9944" max="9944" width="11" style="584" customWidth="1"/>
    <col min="9945" max="9945" width="13.28515625" style="584" customWidth="1"/>
    <col min="9946" max="9946" width="6.7109375" style="584" customWidth="1"/>
    <col min="9947" max="9947" width="14.28515625" style="584" customWidth="1"/>
    <col min="9948" max="9949" width="13.85546875" style="584" customWidth="1"/>
    <col min="9950" max="9950" width="14.140625" style="584" customWidth="1"/>
    <col min="9951" max="9951" width="18.85546875" style="584" customWidth="1"/>
    <col min="9952" max="10197" width="9.140625" style="584"/>
    <col min="10198" max="10198" width="5.7109375" style="584" customWidth="1"/>
    <col min="10199" max="10199" width="16.85546875" style="584" customWidth="1"/>
    <col min="10200" max="10200" width="11" style="584" customWidth="1"/>
    <col min="10201" max="10201" width="13.28515625" style="584" customWidth="1"/>
    <col min="10202" max="10202" width="6.7109375" style="584" customWidth="1"/>
    <col min="10203" max="10203" width="14.28515625" style="584" customWidth="1"/>
    <col min="10204" max="10205" width="13.85546875" style="584" customWidth="1"/>
    <col min="10206" max="10206" width="14.140625" style="584" customWidth="1"/>
    <col min="10207" max="10207" width="18.85546875" style="584" customWidth="1"/>
    <col min="10208" max="10453" width="9.140625" style="584"/>
    <col min="10454" max="10454" width="5.7109375" style="584" customWidth="1"/>
    <col min="10455" max="10455" width="16.85546875" style="584" customWidth="1"/>
    <col min="10456" max="10456" width="11" style="584" customWidth="1"/>
    <col min="10457" max="10457" width="13.28515625" style="584" customWidth="1"/>
    <col min="10458" max="10458" width="6.7109375" style="584" customWidth="1"/>
    <col min="10459" max="10459" width="14.28515625" style="584" customWidth="1"/>
    <col min="10460" max="10461" width="13.85546875" style="584" customWidth="1"/>
    <col min="10462" max="10462" width="14.140625" style="584" customWidth="1"/>
    <col min="10463" max="10463" width="18.85546875" style="584" customWidth="1"/>
    <col min="10464" max="10709" width="9.140625" style="584"/>
    <col min="10710" max="10710" width="5.7109375" style="584" customWidth="1"/>
    <col min="10711" max="10711" width="16.85546875" style="584" customWidth="1"/>
    <col min="10712" max="10712" width="11" style="584" customWidth="1"/>
    <col min="10713" max="10713" width="13.28515625" style="584" customWidth="1"/>
    <col min="10714" max="10714" width="6.7109375" style="584" customWidth="1"/>
    <col min="10715" max="10715" width="14.28515625" style="584" customWidth="1"/>
    <col min="10716" max="10717" width="13.85546875" style="584" customWidth="1"/>
    <col min="10718" max="10718" width="14.140625" style="584" customWidth="1"/>
    <col min="10719" max="10719" width="18.85546875" style="584" customWidth="1"/>
    <col min="10720" max="10965" width="9.140625" style="584"/>
    <col min="10966" max="10966" width="5.7109375" style="584" customWidth="1"/>
    <col min="10967" max="10967" width="16.85546875" style="584" customWidth="1"/>
    <col min="10968" max="10968" width="11" style="584" customWidth="1"/>
    <col min="10969" max="10969" width="13.28515625" style="584" customWidth="1"/>
    <col min="10970" max="10970" width="6.7109375" style="584" customWidth="1"/>
    <col min="10971" max="10971" width="14.28515625" style="584" customWidth="1"/>
    <col min="10972" max="10973" width="13.85546875" style="584" customWidth="1"/>
    <col min="10974" max="10974" width="14.140625" style="584" customWidth="1"/>
    <col min="10975" max="10975" width="18.85546875" style="584" customWidth="1"/>
    <col min="10976" max="11221" width="9.140625" style="584"/>
    <col min="11222" max="11222" width="5.7109375" style="584" customWidth="1"/>
    <col min="11223" max="11223" width="16.85546875" style="584" customWidth="1"/>
    <col min="11224" max="11224" width="11" style="584" customWidth="1"/>
    <col min="11225" max="11225" width="13.28515625" style="584" customWidth="1"/>
    <col min="11226" max="11226" width="6.7109375" style="584" customWidth="1"/>
    <col min="11227" max="11227" width="14.28515625" style="584" customWidth="1"/>
    <col min="11228" max="11229" width="13.85546875" style="584" customWidth="1"/>
    <col min="11230" max="11230" width="14.140625" style="584" customWidth="1"/>
    <col min="11231" max="11231" width="18.85546875" style="584" customWidth="1"/>
    <col min="11232" max="11477" width="9.140625" style="584"/>
    <col min="11478" max="11478" width="5.7109375" style="584" customWidth="1"/>
    <col min="11479" max="11479" width="16.85546875" style="584" customWidth="1"/>
    <col min="11480" max="11480" width="11" style="584" customWidth="1"/>
    <col min="11481" max="11481" width="13.28515625" style="584" customWidth="1"/>
    <col min="11482" max="11482" width="6.7109375" style="584" customWidth="1"/>
    <col min="11483" max="11483" width="14.28515625" style="584" customWidth="1"/>
    <col min="11484" max="11485" width="13.85546875" style="584" customWidth="1"/>
    <col min="11486" max="11486" width="14.140625" style="584" customWidth="1"/>
    <col min="11487" max="11487" width="18.85546875" style="584" customWidth="1"/>
    <col min="11488" max="11733" width="9.140625" style="584"/>
    <col min="11734" max="11734" width="5.7109375" style="584" customWidth="1"/>
    <col min="11735" max="11735" width="16.85546875" style="584" customWidth="1"/>
    <col min="11736" max="11736" width="11" style="584" customWidth="1"/>
    <col min="11737" max="11737" width="13.28515625" style="584" customWidth="1"/>
    <col min="11738" max="11738" width="6.7109375" style="584" customWidth="1"/>
    <col min="11739" max="11739" width="14.28515625" style="584" customWidth="1"/>
    <col min="11740" max="11741" width="13.85546875" style="584" customWidth="1"/>
    <col min="11742" max="11742" width="14.140625" style="584" customWidth="1"/>
    <col min="11743" max="11743" width="18.85546875" style="584" customWidth="1"/>
    <col min="11744" max="11989" width="9.140625" style="584"/>
    <col min="11990" max="11990" width="5.7109375" style="584" customWidth="1"/>
    <col min="11991" max="11991" width="16.85546875" style="584" customWidth="1"/>
    <col min="11992" max="11992" width="11" style="584" customWidth="1"/>
    <col min="11993" max="11993" width="13.28515625" style="584" customWidth="1"/>
    <col min="11994" max="11994" width="6.7109375" style="584" customWidth="1"/>
    <col min="11995" max="11995" width="14.28515625" style="584" customWidth="1"/>
    <col min="11996" max="11997" width="13.85546875" style="584" customWidth="1"/>
    <col min="11998" max="11998" width="14.140625" style="584" customWidth="1"/>
    <col min="11999" max="11999" width="18.85546875" style="584" customWidth="1"/>
    <col min="12000" max="12245" width="9.140625" style="584"/>
    <col min="12246" max="12246" width="5.7109375" style="584" customWidth="1"/>
    <col min="12247" max="12247" width="16.85546875" style="584" customWidth="1"/>
    <col min="12248" max="12248" width="11" style="584" customWidth="1"/>
    <col min="12249" max="12249" width="13.28515625" style="584" customWidth="1"/>
    <col min="12250" max="12250" width="6.7109375" style="584" customWidth="1"/>
    <col min="12251" max="12251" width="14.28515625" style="584" customWidth="1"/>
    <col min="12252" max="12253" width="13.85546875" style="584" customWidth="1"/>
    <col min="12254" max="12254" width="14.140625" style="584" customWidth="1"/>
    <col min="12255" max="12255" width="18.85546875" style="584" customWidth="1"/>
    <col min="12256" max="12501" width="9.140625" style="584"/>
    <col min="12502" max="12502" width="5.7109375" style="584" customWidth="1"/>
    <col min="12503" max="12503" width="16.85546875" style="584" customWidth="1"/>
    <col min="12504" max="12504" width="11" style="584" customWidth="1"/>
    <col min="12505" max="12505" width="13.28515625" style="584" customWidth="1"/>
    <col min="12506" max="12506" width="6.7109375" style="584" customWidth="1"/>
    <col min="12507" max="12507" width="14.28515625" style="584" customWidth="1"/>
    <col min="12508" max="12509" width="13.85546875" style="584" customWidth="1"/>
    <col min="12510" max="12510" width="14.140625" style="584" customWidth="1"/>
    <col min="12511" max="12511" width="18.85546875" style="584" customWidth="1"/>
    <col min="12512" max="12757" width="9.140625" style="584"/>
    <col min="12758" max="12758" width="5.7109375" style="584" customWidth="1"/>
    <col min="12759" max="12759" width="16.85546875" style="584" customWidth="1"/>
    <col min="12760" max="12760" width="11" style="584" customWidth="1"/>
    <col min="12761" max="12761" width="13.28515625" style="584" customWidth="1"/>
    <col min="12762" max="12762" width="6.7109375" style="584" customWidth="1"/>
    <col min="12763" max="12763" width="14.28515625" style="584" customWidth="1"/>
    <col min="12764" max="12765" width="13.85546875" style="584" customWidth="1"/>
    <col min="12766" max="12766" width="14.140625" style="584" customWidth="1"/>
    <col min="12767" max="12767" width="18.85546875" style="584" customWidth="1"/>
    <col min="12768" max="13013" width="9.140625" style="584"/>
    <col min="13014" max="13014" width="5.7109375" style="584" customWidth="1"/>
    <col min="13015" max="13015" width="16.85546875" style="584" customWidth="1"/>
    <col min="13016" max="13016" width="11" style="584" customWidth="1"/>
    <col min="13017" max="13017" width="13.28515625" style="584" customWidth="1"/>
    <col min="13018" max="13018" width="6.7109375" style="584" customWidth="1"/>
    <col min="13019" max="13019" width="14.28515625" style="584" customWidth="1"/>
    <col min="13020" max="13021" width="13.85546875" style="584" customWidth="1"/>
    <col min="13022" max="13022" width="14.140625" style="584" customWidth="1"/>
    <col min="13023" max="13023" width="18.85546875" style="584" customWidth="1"/>
    <col min="13024" max="13269" width="9.140625" style="584"/>
    <col min="13270" max="13270" width="5.7109375" style="584" customWidth="1"/>
    <col min="13271" max="13271" width="16.85546875" style="584" customWidth="1"/>
    <col min="13272" max="13272" width="11" style="584" customWidth="1"/>
    <col min="13273" max="13273" width="13.28515625" style="584" customWidth="1"/>
    <col min="13274" max="13274" width="6.7109375" style="584" customWidth="1"/>
    <col min="13275" max="13275" width="14.28515625" style="584" customWidth="1"/>
    <col min="13276" max="13277" width="13.85546875" style="584" customWidth="1"/>
    <col min="13278" max="13278" width="14.140625" style="584" customWidth="1"/>
    <col min="13279" max="13279" width="18.85546875" style="584" customWidth="1"/>
    <col min="13280" max="13525" width="9.140625" style="584"/>
    <col min="13526" max="13526" width="5.7109375" style="584" customWidth="1"/>
    <col min="13527" max="13527" width="16.85546875" style="584" customWidth="1"/>
    <col min="13528" max="13528" width="11" style="584" customWidth="1"/>
    <col min="13529" max="13529" width="13.28515625" style="584" customWidth="1"/>
    <col min="13530" max="13530" width="6.7109375" style="584" customWidth="1"/>
    <col min="13531" max="13531" width="14.28515625" style="584" customWidth="1"/>
    <col min="13532" max="13533" width="13.85546875" style="584" customWidth="1"/>
    <col min="13534" max="13534" width="14.140625" style="584" customWidth="1"/>
    <col min="13535" max="13535" width="18.85546875" style="584" customWidth="1"/>
    <col min="13536" max="13781" width="9.140625" style="584"/>
    <col min="13782" max="13782" width="5.7109375" style="584" customWidth="1"/>
    <col min="13783" max="13783" width="16.85546875" style="584" customWidth="1"/>
    <col min="13784" max="13784" width="11" style="584" customWidth="1"/>
    <col min="13785" max="13785" width="13.28515625" style="584" customWidth="1"/>
    <col min="13786" max="13786" width="6.7109375" style="584" customWidth="1"/>
    <col min="13787" max="13787" width="14.28515625" style="584" customWidth="1"/>
    <col min="13788" max="13789" width="13.85546875" style="584" customWidth="1"/>
    <col min="13790" max="13790" width="14.140625" style="584" customWidth="1"/>
    <col min="13791" max="13791" width="18.85546875" style="584" customWidth="1"/>
    <col min="13792" max="14037" width="9.140625" style="584"/>
    <col min="14038" max="14038" width="5.7109375" style="584" customWidth="1"/>
    <col min="14039" max="14039" width="16.85546875" style="584" customWidth="1"/>
    <col min="14040" max="14040" width="11" style="584" customWidth="1"/>
    <col min="14041" max="14041" width="13.28515625" style="584" customWidth="1"/>
    <col min="14042" max="14042" width="6.7109375" style="584" customWidth="1"/>
    <col min="14043" max="14043" width="14.28515625" style="584" customWidth="1"/>
    <col min="14044" max="14045" width="13.85546875" style="584" customWidth="1"/>
    <col min="14046" max="14046" width="14.140625" style="584" customWidth="1"/>
    <col min="14047" max="14047" width="18.85546875" style="584" customWidth="1"/>
    <col min="14048" max="14293" width="9.140625" style="584"/>
    <col min="14294" max="14294" width="5.7109375" style="584" customWidth="1"/>
    <col min="14295" max="14295" width="16.85546875" style="584" customWidth="1"/>
    <col min="14296" max="14296" width="11" style="584" customWidth="1"/>
    <col min="14297" max="14297" width="13.28515625" style="584" customWidth="1"/>
    <col min="14298" max="14298" width="6.7109375" style="584" customWidth="1"/>
    <col min="14299" max="14299" width="14.28515625" style="584" customWidth="1"/>
    <col min="14300" max="14301" width="13.85546875" style="584" customWidth="1"/>
    <col min="14302" max="14302" width="14.140625" style="584" customWidth="1"/>
    <col min="14303" max="14303" width="18.85546875" style="584" customWidth="1"/>
    <col min="14304" max="14549" width="9.140625" style="584"/>
    <col min="14550" max="14550" width="5.7109375" style="584" customWidth="1"/>
    <col min="14551" max="14551" width="16.85546875" style="584" customWidth="1"/>
    <col min="14552" max="14552" width="11" style="584" customWidth="1"/>
    <col min="14553" max="14553" width="13.28515625" style="584" customWidth="1"/>
    <col min="14554" max="14554" width="6.7109375" style="584" customWidth="1"/>
    <col min="14555" max="14555" width="14.28515625" style="584" customWidth="1"/>
    <col min="14556" max="14557" width="13.85546875" style="584" customWidth="1"/>
    <col min="14558" max="14558" width="14.140625" style="584" customWidth="1"/>
    <col min="14559" max="14559" width="18.85546875" style="584" customWidth="1"/>
    <col min="14560" max="14805" width="9.140625" style="584"/>
    <col min="14806" max="14806" width="5.7109375" style="584" customWidth="1"/>
    <col min="14807" max="14807" width="16.85546875" style="584" customWidth="1"/>
    <col min="14808" max="14808" width="11" style="584" customWidth="1"/>
    <col min="14809" max="14809" width="13.28515625" style="584" customWidth="1"/>
    <col min="14810" max="14810" width="6.7109375" style="584" customWidth="1"/>
    <col min="14811" max="14811" width="14.28515625" style="584" customWidth="1"/>
    <col min="14812" max="14813" width="13.85546875" style="584" customWidth="1"/>
    <col min="14814" max="14814" width="14.140625" style="584" customWidth="1"/>
    <col min="14815" max="14815" width="18.85546875" style="584" customWidth="1"/>
    <col min="14816" max="15061" width="9.140625" style="584"/>
    <col min="15062" max="15062" width="5.7109375" style="584" customWidth="1"/>
    <col min="15063" max="15063" width="16.85546875" style="584" customWidth="1"/>
    <col min="15064" max="15064" width="11" style="584" customWidth="1"/>
    <col min="15065" max="15065" width="13.28515625" style="584" customWidth="1"/>
    <col min="15066" max="15066" width="6.7109375" style="584" customWidth="1"/>
    <col min="15067" max="15067" width="14.28515625" style="584" customWidth="1"/>
    <col min="15068" max="15069" width="13.85546875" style="584" customWidth="1"/>
    <col min="15070" max="15070" width="14.140625" style="584" customWidth="1"/>
    <col min="15071" max="15071" width="18.85546875" style="584" customWidth="1"/>
    <col min="15072" max="15317" width="9.140625" style="584"/>
    <col min="15318" max="15318" width="5.7109375" style="584" customWidth="1"/>
    <col min="15319" max="15319" width="16.85546875" style="584" customWidth="1"/>
    <col min="15320" max="15320" width="11" style="584" customWidth="1"/>
    <col min="15321" max="15321" width="13.28515625" style="584" customWidth="1"/>
    <col min="15322" max="15322" width="6.7109375" style="584" customWidth="1"/>
    <col min="15323" max="15323" width="14.28515625" style="584" customWidth="1"/>
    <col min="15324" max="15325" width="13.85546875" style="584" customWidth="1"/>
    <col min="15326" max="15326" width="14.140625" style="584" customWidth="1"/>
    <col min="15327" max="15327" width="18.85546875" style="584" customWidth="1"/>
    <col min="15328" max="15573" width="9.140625" style="584"/>
    <col min="15574" max="15574" width="5.7109375" style="584" customWidth="1"/>
    <col min="15575" max="15575" width="16.85546875" style="584" customWidth="1"/>
    <col min="15576" max="15576" width="11" style="584" customWidth="1"/>
    <col min="15577" max="15577" width="13.28515625" style="584" customWidth="1"/>
    <col min="15578" max="15578" width="6.7109375" style="584" customWidth="1"/>
    <col min="15579" max="15579" width="14.28515625" style="584" customWidth="1"/>
    <col min="15580" max="15581" width="13.85546875" style="584" customWidth="1"/>
    <col min="15582" max="15582" width="14.140625" style="584" customWidth="1"/>
    <col min="15583" max="15583" width="18.85546875" style="584" customWidth="1"/>
    <col min="15584" max="15829" width="9.140625" style="584"/>
    <col min="15830" max="15830" width="5.7109375" style="584" customWidth="1"/>
    <col min="15831" max="15831" width="16.85546875" style="584" customWidth="1"/>
    <col min="15832" max="15832" width="11" style="584" customWidth="1"/>
    <col min="15833" max="15833" width="13.28515625" style="584" customWidth="1"/>
    <col min="15834" max="15834" width="6.7109375" style="584" customWidth="1"/>
    <col min="15835" max="15835" width="14.28515625" style="584" customWidth="1"/>
    <col min="15836" max="15837" width="13.85546875" style="584" customWidth="1"/>
    <col min="15838" max="15838" width="14.140625" style="584" customWidth="1"/>
    <col min="15839" max="15839" width="18.85546875" style="584" customWidth="1"/>
    <col min="15840" max="16085" width="9.140625" style="584"/>
    <col min="16086" max="16086" width="5.7109375" style="584" customWidth="1"/>
    <col min="16087" max="16087" width="16.85546875" style="584" customWidth="1"/>
    <col min="16088" max="16088" width="11" style="584" customWidth="1"/>
    <col min="16089" max="16089" width="13.28515625" style="584" customWidth="1"/>
    <col min="16090" max="16090" width="6.7109375" style="584" customWidth="1"/>
    <col min="16091" max="16091" width="14.28515625" style="584" customWidth="1"/>
    <col min="16092" max="16093" width="13.85546875" style="584" customWidth="1"/>
    <col min="16094" max="16094" width="14.140625" style="584" customWidth="1"/>
    <col min="16095" max="16095" width="18.85546875" style="584" customWidth="1"/>
    <col min="16096" max="16384" width="9.140625" style="584"/>
  </cols>
  <sheetData>
    <row r="1" spans="1:20" s="581" customFormat="1" ht="15" customHeight="1" x14ac:dyDescent="0.25">
      <c r="A1" s="1108"/>
      <c r="B1" s="1108"/>
      <c r="C1" s="1094" t="s">
        <v>468</v>
      </c>
      <c r="D1" s="1095"/>
      <c r="E1" s="1095"/>
      <c r="F1" s="1095"/>
      <c r="G1" s="1096"/>
      <c r="H1" s="580" t="s">
        <v>1</v>
      </c>
      <c r="I1" s="625" t="s">
        <v>469</v>
      </c>
    </row>
    <row r="2" spans="1:20" s="581" customFormat="1" ht="15" customHeight="1" x14ac:dyDescent="0.25">
      <c r="A2" s="1108"/>
      <c r="B2" s="1108"/>
      <c r="C2" s="1094"/>
      <c r="D2" s="1095"/>
      <c r="E2" s="1095"/>
      <c r="F2" s="1095"/>
      <c r="G2" s="1096"/>
      <c r="H2" s="580" t="s">
        <v>3</v>
      </c>
      <c r="I2" s="626" t="s">
        <v>470</v>
      </c>
    </row>
    <row r="3" spans="1:20" s="581" customFormat="1" ht="15" customHeight="1" x14ac:dyDescent="0.25">
      <c r="A3" s="1108"/>
      <c r="B3" s="1108"/>
      <c r="C3" s="1094"/>
      <c r="D3" s="1095"/>
      <c r="E3" s="1095"/>
      <c r="F3" s="1095"/>
      <c r="G3" s="1096"/>
      <c r="H3" s="580" t="s">
        <v>4</v>
      </c>
      <c r="I3" s="627">
        <v>43164</v>
      </c>
    </row>
    <row r="4" spans="1:20" s="581" customFormat="1" ht="15" customHeight="1" x14ac:dyDescent="0.25">
      <c r="A4" s="1108"/>
      <c r="B4" s="1108"/>
      <c r="C4" s="1094"/>
      <c r="D4" s="1095"/>
      <c r="E4" s="1095"/>
      <c r="F4" s="1095"/>
      <c r="G4" s="1096"/>
      <c r="H4" s="580" t="s">
        <v>5</v>
      </c>
      <c r="I4" s="628">
        <v>1</v>
      </c>
    </row>
    <row r="5" spans="1:20" x14ac:dyDescent="0.2">
      <c r="I5" s="585"/>
    </row>
    <row r="6" spans="1:20" ht="28.5" customHeight="1" x14ac:dyDescent="0.2">
      <c r="A6" s="586" t="s">
        <v>310</v>
      </c>
      <c r="B6" s="587"/>
      <c r="C6" s="588" t="s">
        <v>471</v>
      </c>
      <c r="D6" s="586" t="s">
        <v>7</v>
      </c>
      <c r="E6" s="588" t="s">
        <v>472</v>
      </c>
      <c r="F6" s="588" t="s">
        <v>473</v>
      </c>
      <c r="G6" s="588" t="s">
        <v>474</v>
      </c>
      <c r="H6" s="588" t="s">
        <v>475</v>
      </c>
      <c r="I6" s="588" t="s">
        <v>11</v>
      </c>
      <c r="K6" s="582"/>
    </row>
    <row r="7" spans="1:20" ht="15" customHeight="1" x14ac:dyDescent="0.25">
      <c r="A7" s="1102">
        <v>1</v>
      </c>
      <c r="B7" s="1089" t="s">
        <v>476</v>
      </c>
      <c r="C7" s="602" t="s">
        <v>477</v>
      </c>
      <c r="D7" s="601" t="s">
        <v>321</v>
      </c>
      <c r="E7" s="592"/>
      <c r="F7" s="593">
        <f>6681935</f>
        <v>6681935</v>
      </c>
      <c r="G7" s="593">
        <f>F7</f>
        <v>6681935</v>
      </c>
      <c r="H7" s="590"/>
      <c r="I7" s="1105"/>
      <c r="K7" s="591"/>
      <c r="L7" s="591"/>
      <c r="M7" s="591"/>
      <c r="N7" s="591"/>
      <c r="P7" s="591"/>
    </row>
    <row r="8" spans="1:20" ht="15" x14ac:dyDescent="0.25">
      <c r="A8" s="1103"/>
      <c r="B8" s="1090"/>
      <c r="C8" s="602" t="s">
        <v>479</v>
      </c>
      <c r="D8" s="601" t="s">
        <v>321</v>
      </c>
      <c r="E8" s="592"/>
      <c r="F8" s="593">
        <f>1058790</f>
        <v>1058790</v>
      </c>
      <c r="G8" s="593">
        <f>F8</f>
        <v>1058790</v>
      </c>
      <c r="H8" s="593"/>
      <c r="I8" s="1106"/>
      <c r="K8" s="591"/>
      <c r="L8" s="591"/>
      <c r="M8" s="591"/>
      <c r="N8" s="591"/>
      <c r="P8" s="591"/>
    </row>
    <row r="9" spans="1:20" ht="15" x14ac:dyDescent="0.25">
      <c r="A9" s="1103"/>
      <c r="B9" s="1090"/>
      <c r="C9" s="624" t="s">
        <v>480</v>
      </c>
      <c r="D9" s="601" t="s">
        <v>321</v>
      </c>
      <c r="E9" s="595"/>
      <c r="F9" s="596">
        <f>F7+F8</f>
        <v>7740725</v>
      </c>
      <c r="G9" s="596">
        <f>G8+G7</f>
        <v>7740725</v>
      </c>
      <c r="H9" s="596"/>
      <c r="I9" s="1107"/>
      <c r="K9" s="591"/>
      <c r="L9" s="591"/>
      <c r="M9" s="591"/>
      <c r="N9" s="591"/>
      <c r="P9" s="591"/>
    </row>
    <row r="10" spans="1:20" ht="15" customHeight="1" x14ac:dyDescent="0.25">
      <c r="A10" s="1103"/>
      <c r="B10" s="1090"/>
      <c r="C10" s="602" t="s">
        <v>487</v>
      </c>
      <c r="D10" s="601" t="s">
        <v>321</v>
      </c>
      <c r="E10" s="589"/>
      <c r="F10" s="623">
        <v>221020</v>
      </c>
      <c r="G10" s="590">
        <f>F10</f>
        <v>221020</v>
      </c>
      <c r="H10" s="590"/>
      <c r="I10" s="1105"/>
      <c r="K10" s="591"/>
      <c r="L10" s="591"/>
      <c r="M10" s="591"/>
      <c r="N10" s="591"/>
      <c r="P10" s="591"/>
    </row>
    <row r="11" spans="1:20" ht="15" x14ac:dyDescent="0.25">
      <c r="A11" s="1103"/>
      <c r="B11" s="1090"/>
      <c r="C11" s="603" t="s">
        <v>488</v>
      </c>
      <c r="D11" s="601" t="s">
        <v>321</v>
      </c>
      <c r="E11" s="592"/>
      <c r="F11" s="623">
        <v>43820</v>
      </c>
      <c r="G11" s="593">
        <f>F11</f>
        <v>43820</v>
      </c>
      <c r="H11" s="593"/>
      <c r="I11" s="1106"/>
      <c r="J11" s="597"/>
      <c r="K11" s="591"/>
      <c r="L11" s="591"/>
      <c r="M11" s="591"/>
      <c r="N11" s="591"/>
      <c r="P11" s="591"/>
    </row>
    <row r="12" spans="1:20" s="598" customFormat="1" ht="15" x14ac:dyDescent="0.25">
      <c r="A12" s="1104"/>
      <c r="B12" s="1097" t="s">
        <v>480</v>
      </c>
      <c r="C12" s="1098"/>
      <c r="D12" s="594"/>
      <c r="E12" s="595"/>
      <c r="F12" s="596">
        <f>F11+F10+F8+F7</f>
        <v>8005565</v>
      </c>
      <c r="G12" s="596">
        <f>G11+G10+G8+G7</f>
        <v>8005565</v>
      </c>
      <c r="H12" s="596"/>
      <c r="I12" s="1107"/>
      <c r="K12" s="591"/>
      <c r="L12" s="591"/>
      <c r="M12" s="591"/>
      <c r="N12" s="591"/>
      <c r="P12" s="591"/>
    </row>
    <row r="13" spans="1:20" ht="15.75" x14ac:dyDescent="0.25">
      <c r="A13" s="1089">
        <v>2</v>
      </c>
      <c r="B13" s="1091" t="s">
        <v>483</v>
      </c>
      <c r="C13" s="1091" t="s">
        <v>28</v>
      </c>
      <c r="D13" s="601" t="s">
        <v>482</v>
      </c>
      <c r="E13" s="606">
        <v>151237</v>
      </c>
      <c r="F13" s="607">
        <v>309853</v>
      </c>
      <c r="G13" s="606">
        <f>F13</f>
        <v>309853</v>
      </c>
      <c r="H13" s="606">
        <v>57545</v>
      </c>
      <c r="I13" s="600"/>
      <c r="L13" s="608"/>
      <c r="M13" s="609"/>
      <c r="T13" s="610"/>
    </row>
    <row r="14" spans="1:20" ht="15" x14ac:dyDescent="0.25">
      <c r="A14" s="1090"/>
      <c r="B14" s="1091"/>
      <c r="C14" s="1091"/>
      <c r="D14" s="601" t="s">
        <v>321</v>
      </c>
      <c r="E14" s="611">
        <v>1073782.7</v>
      </c>
      <c r="F14" s="612">
        <f>F13*20*0.355</f>
        <v>2199956.2999999998</v>
      </c>
      <c r="G14" s="611">
        <f t="shared" ref="G14:G22" si="0">F14</f>
        <v>2199956.2999999998</v>
      </c>
      <c r="H14" s="611">
        <f>H13*20*0.355</f>
        <v>408569.5</v>
      </c>
      <c r="I14" s="600"/>
      <c r="L14" s="608"/>
      <c r="M14" s="609"/>
      <c r="T14" s="610"/>
    </row>
    <row r="15" spans="1:20" ht="15.75" x14ac:dyDescent="0.25">
      <c r="A15" s="1090"/>
      <c r="B15" s="1091"/>
      <c r="C15" s="1091" t="s">
        <v>23</v>
      </c>
      <c r="D15" s="601" t="s">
        <v>484</v>
      </c>
      <c r="E15" s="606">
        <v>2631</v>
      </c>
      <c r="F15" s="607">
        <v>147583</v>
      </c>
      <c r="G15" s="606">
        <f t="shared" si="0"/>
        <v>147583</v>
      </c>
      <c r="H15" s="606">
        <v>136017</v>
      </c>
      <c r="I15" s="600"/>
      <c r="L15" s="608"/>
      <c r="M15" s="609"/>
      <c r="T15" s="610"/>
    </row>
    <row r="16" spans="1:20" ht="15" x14ac:dyDescent="0.25">
      <c r="A16" s="1090"/>
      <c r="B16" s="1091"/>
      <c r="C16" s="1091"/>
      <c r="D16" s="601" t="s">
        <v>321</v>
      </c>
      <c r="E16" s="611">
        <v>20837.52</v>
      </c>
      <c r="F16" s="612">
        <f>F15*24*0.33</f>
        <v>1168857.3600000001</v>
      </c>
      <c r="G16" s="611">
        <f t="shared" si="0"/>
        <v>1168857.3600000001</v>
      </c>
      <c r="H16" s="611">
        <f>H15*24*0.33</f>
        <v>1077254.6400000001</v>
      </c>
      <c r="I16" s="600"/>
      <c r="L16" s="608"/>
      <c r="M16" s="609"/>
      <c r="T16" s="610"/>
    </row>
    <row r="17" spans="1:20" ht="15.75" x14ac:dyDescent="0.25">
      <c r="A17" s="1090"/>
      <c r="B17" s="1091"/>
      <c r="C17" s="1091" t="s">
        <v>30</v>
      </c>
      <c r="D17" s="601" t="s">
        <v>482</v>
      </c>
      <c r="E17" s="606">
        <v>86379.549999999988</v>
      </c>
      <c r="F17" s="607">
        <v>91216</v>
      </c>
      <c r="G17" s="606">
        <f t="shared" si="0"/>
        <v>91216</v>
      </c>
      <c r="H17" s="606">
        <v>47895.549999999988</v>
      </c>
      <c r="I17" s="600"/>
      <c r="L17" s="608"/>
      <c r="T17" s="610"/>
    </row>
    <row r="18" spans="1:20" ht="15" x14ac:dyDescent="0.25">
      <c r="A18" s="1090"/>
      <c r="B18" s="1091"/>
      <c r="C18" s="1091"/>
      <c r="D18" s="601" t="s">
        <v>321</v>
      </c>
      <c r="E18" s="611">
        <v>570105.02999999991</v>
      </c>
      <c r="F18" s="612">
        <f>F17*20*0.33</f>
        <v>602025.6</v>
      </c>
      <c r="G18" s="611">
        <f t="shared" si="0"/>
        <v>602025.6</v>
      </c>
      <c r="H18" s="611">
        <f>H17*20*0.33</f>
        <v>316110.62999999995</v>
      </c>
      <c r="I18" s="605"/>
      <c r="L18" s="608"/>
      <c r="T18" s="610"/>
    </row>
    <row r="19" spans="1:20" ht="15" x14ac:dyDescent="0.25">
      <c r="A19" s="1090"/>
      <c r="B19" s="1091"/>
      <c r="C19" s="1091" t="s">
        <v>24</v>
      </c>
      <c r="D19" s="601" t="s">
        <v>484</v>
      </c>
      <c r="E19" s="606">
        <v>0</v>
      </c>
      <c r="F19" s="606">
        <v>89753</v>
      </c>
      <c r="G19" s="606">
        <f t="shared" si="0"/>
        <v>89753</v>
      </c>
      <c r="H19" s="606">
        <v>31173</v>
      </c>
      <c r="I19" s="600"/>
      <c r="L19" s="608"/>
      <c r="T19" s="610"/>
    </row>
    <row r="20" spans="1:20" ht="15" x14ac:dyDescent="0.25">
      <c r="A20" s="1090"/>
      <c r="B20" s="1091"/>
      <c r="C20" s="1091"/>
      <c r="D20" s="601" t="s">
        <v>321</v>
      </c>
      <c r="E20" s="606">
        <v>0</v>
      </c>
      <c r="F20" s="611">
        <f>F19*24*0.33</f>
        <v>710843.76</v>
      </c>
      <c r="G20" s="611">
        <f t="shared" si="0"/>
        <v>710843.76</v>
      </c>
      <c r="H20" s="611">
        <f>H19*24*0.33</f>
        <v>246890.16</v>
      </c>
      <c r="I20" s="605"/>
      <c r="L20" s="608"/>
      <c r="T20" s="610"/>
    </row>
    <row r="21" spans="1:20" ht="15" x14ac:dyDescent="0.25">
      <c r="A21" s="1090"/>
      <c r="B21" s="1091"/>
      <c r="C21" s="1091" t="s">
        <v>485</v>
      </c>
      <c r="D21" s="601" t="s">
        <v>484</v>
      </c>
      <c r="E21" s="606">
        <v>32478</v>
      </c>
      <c r="F21" s="613">
        <v>515248</v>
      </c>
      <c r="G21" s="606">
        <f t="shared" si="0"/>
        <v>515248</v>
      </c>
      <c r="H21" s="606">
        <v>32478</v>
      </c>
      <c r="I21" s="600"/>
      <c r="L21" s="608"/>
      <c r="T21" s="610"/>
    </row>
    <row r="22" spans="1:20" ht="15" x14ac:dyDescent="0.25">
      <c r="A22" s="1090"/>
      <c r="B22" s="1091"/>
      <c r="C22" s="1091"/>
      <c r="D22" s="601" t="s">
        <v>321</v>
      </c>
      <c r="E22" s="611">
        <v>257225.76</v>
      </c>
      <c r="F22" s="612">
        <f>F21*24*0.33</f>
        <v>4080764.16</v>
      </c>
      <c r="G22" s="611">
        <f t="shared" si="0"/>
        <v>4080764.16</v>
      </c>
      <c r="H22" s="611">
        <f>H21*24*0.33</f>
        <v>257225.76</v>
      </c>
      <c r="I22" s="600"/>
      <c r="L22" s="608"/>
      <c r="T22" s="610"/>
    </row>
    <row r="23" spans="1:20" ht="14.25" x14ac:dyDescent="0.2">
      <c r="A23" s="1099"/>
      <c r="B23" s="1100" t="s">
        <v>478</v>
      </c>
      <c r="C23" s="1101"/>
      <c r="D23" s="614" t="s">
        <v>321</v>
      </c>
      <c r="E23" s="606">
        <f>E22+E20+E18+E16+E14</f>
        <v>1921951.0099999998</v>
      </c>
      <c r="F23" s="613">
        <f>F22+F20+F18+F16+F14</f>
        <v>8762447.1799999997</v>
      </c>
      <c r="G23" s="606">
        <f>G22+G20+G18+G16+G14</f>
        <v>8762447.1799999997</v>
      </c>
      <c r="H23" s="606">
        <f>H22+H20+H18+H16+H14</f>
        <v>2306050.6900000004</v>
      </c>
      <c r="I23" s="605"/>
      <c r="L23" s="608"/>
      <c r="T23" s="610"/>
    </row>
    <row r="24" spans="1:20" ht="15" x14ac:dyDescent="0.25">
      <c r="A24" s="615"/>
      <c r="B24" s="603"/>
      <c r="C24" s="1089" t="s">
        <v>481</v>
      </c>
      <c r="D24" s="601" t="s">
        <v>484</v>
      </c>
      <c r="E24" s="599"/>
      <c r="F24" s="600"/>
      <c r="G24" s="600"/>
      <c r="H24" s="600"/>
      <c r="I24" s="616"/>
    </row>
    <row r="25" spans="1:20" ht="15" x14ac:dyDescent="0.25">
      <c r="A25" s="617"/>
      <c r="B25" s="603"/>
      <c r="C25" s="1090"/>
      <c r="D25" s="601" t="s">
        <v>321</v>
      </c>
      <c r="E25" s="599"/>
      <c r="F25" s="604"/>
      <c r="G25" s="604"/>
      <c r="H25" s="604"/>
      <c r="I25" s="618"/>
    </row>
    <row r="26" spans="1:20" ht="15" x14ac:dyDescent="0.25">
      <c r="A26" s="617"/>
      <c r="B26" s="603"/>
      <c r="C26" s="1091" t="s">
        <v>26</v>
      </c>
      <c r="D26" s="601" t="s">
        <v>484</v>
      </c>
      <c r="E26" s="599"/>
      <c r="F26" s="600"/>
      <c r="G26" s="600"/>
      <c r="H26" s="600"/>
      <c r="I26" s="616"/>
    </row>
    <row r="27" spans="1:20" ht="15" x14ac:dyDescent="0.25">
      <c r="A27" s="617"/>
      <c r="B27" s="603"/>
      <c r="C27" s="1091"/>
      <c r="D27" s="601" t="s">
        <v>321</v>
      </c>
      <c r="E27" s="629"/>
      <c r="F27" s="604"/>
      <c r="G27" s="604"/>
      <c r="H27" s="604"/>
      <c r="I27" s="618"/>
    </row>
    <row r="28" spans="1:20" ht="15" x14ac:dyDescent="0.25">
      <c r="A28" s="617"/>
      <c r="B28" s="603"/>
      <c r="C28" s="1092" t="s">
        <v>32</v>
      </c>
      <c r="D28" s="601" t="s">
        <v>482</v>
      </c>
      <c r="E28" s="629"/>
      <c r="F28" s="600"/>
      <c r="G28" s="600"/>
      <c r="H28" s="600"/>
      <c r="I28" s="616"/>
    </row>
    <row r="29" spans="1:20" ht="15" x14ac:dyDescent="0.25">
      <c r="A29" s="617"/>
      <c r="B29" s="615"/>
      <c r="C29" s="1093"/>
      <c r="D29" s="601" t="s">
        <v>321</v>
      </c>
      <c r="E29" s="629"/>
      <c r="F29" s="600"/>
      <c r="G29" s="600"/>
      <c r="H29" s="600"/>
      <c r="I29" s="616"/>
    </row>
    <row r="30" spans="1:20" s="41" customFormat="1" ht="15.75" x14ac:dyDescent="0.25">
      <c r="B30" s="42"/>
      <c r="H30" s="43" t="s">
        <v>486</v>
      </c>
      <c r="I30" s="43"/>
    </row>
    <row r="31" spans="1:20" s="41" customFormat="1" ht="15.75" x14ac:dyDescent="0.25">
      <c r="B31" s="42"/>
      <c r="C31" s="45"/>
      <c r="D31" s="45"/>
      <c r="E31" s="45"/>
      <c r="F31" s="45"/>
      <c r="H31" s="45" t="s">
        <v>84</v>
      </c>
      <c r="I31" s="45"/>
    </row>
    <row r="32" spans="1:20" s="41" customFormat="1" ht="15.75" x14ac:dyDescent="0.25">
      <c r="B32" s="42"/>
      <c r="C32" s="46"/>
      <c r="D32" s="46"/>
      <c r="E32" s="46"/>
      <c r="F32" s="46"/>
      <c r="H32" s="46" t="s">
        <v>86</v>
      </c>
      <c r="I32" s="46"/>
    </row>
    <row r="33" spans="1:9" s="41" customFormat="1" ht="15.75" x14ac:dyDescent="0.25">
      <c r="I33" s="47"/>
    </row>
    <row r="34" spans="1:9" s="41" customFormat="1" ht="15.75" x14ac:dyDescent="0.25">
      <c r="I34" s="47"/>
    </row>
    <row r="35" spans="1:9" s="41" customFormat="1" ht="15.75" x14ac:dyDescent="0.25">
      <c r="G35" s="619"/>
      <c r="I35" s="47"/>
    </row>
    <row r="36" spans="1:9" s="41" customFormat="1" ht="15.75" x14ac:dyDescent="0.25">
      <c r="I36" s="47"/>
    </row>
    <row r="37" spans="1:9" s="48" customFormat="1" ht="15.75" x14ac:dyDescent="0.25">
      <c r="C37" s="49"/>
      <c r="D37" s="49"/>
      <c r="E37" s="49"/>
      <c r="F37" s="49"/>
      <c r="H37" s="49" t="s">
        <v>88</v>
      </c>
      <c r="I37" s="49"/>
    </row>
    <row r="38" spans="1:9" s="622" customFormat="1" ht="15.75" x14ac:dyDescent="0.25">
      <c r="A38" s="620"/>
      <c r="B38" s="621"/>
      <c r="D38" s="620"/>
      <c r="E38" s="620"/>
    </row>
  </sheetData>
  <mergeCells count="18">
    <mergeCell ref="A7:A12"/>
    <mergeCell ref="I7:I9"/>
    <mergeCell ref="I10:I12"/>
    <mergeCell ref="B7:B11"/>
    <mergeCell ref="A1:B4"/>
    <mergeCell ref="A13:A23"/>
    <mergeCell ref="B13:B22"/>
    <mergeCell ref="C13:C14"/>
    <mergeCell ref="C15:C16"/>
    <mergeCell ref="C17:C18"/>
    <mergeCell ref="C19:C20"/>
    <mergeCell ref="C21:C22"/>
    <mergeCell ref="B23:C23"/>
    <mergeCell ref="C24:C25"/>
    <mergeCell ref="C26:C27"/>
    <mergeCell ref="C28:C29"/>
    <mergeCell ref="C1:G4"/>
    <mergeCell ref="B12:C12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222"/>
  <sheetViews>
    <sheetView workbookViewId="0">
      <selection activeCell="F30" sqref="F30"/>
    </sheetView>
  </sheetViews>
  <sheetFormatPr defaultColWidth="9.140625" defaultRowHeight="16.5" x14ac:dyDescent="0.25"/>
  <cols>
    <col min="1" max="1" width="18.140625" style="3" customWidth="1"/>
    <col min="2" max="2" width="17" style="3" customWidth="1"/>
    <col min="3" max="3" width="6.140625" style="4" customWidth="1"/>
    <col min="4" max="4" width="11.28515625" style="4" customWidth="1"/>
    <col min="5" max="5" width="13.28515625" style="403" customWidth="1"/>
    <col min="6" max="6" width="11.140625" style="5" customWidth="1"/>
    <col min="7" max="7" width="8.28515625" style="6" customWidth="1"/>
    <col min="8" max="252" width="9.140625" style="3"/>
    <col min="253" max="253" width="50.28515625" style="3" customWidth="1"/>
    <col min="254" max="254" width="7.140625" style="3" customWidth="1"/>
    <col min="255" max="255" width="13.7109375" style="3" customWidth="1"/>
    <col min="256" max="256" width="15.7109375" style="3" customWidth="1"/>
    <col min="257" max="257" width="16.85546875" style="3" customWidth="1"/>
    <col min="258" max="258" width="13.7109375" style="3" customWidth="1"/>
    <col min="259" max="508" width="9.140625" style="3"/>
    <col min="509" max="509" width="50.28515625" style="3" customWidth="1"/>
    <col min="510" max="510" width="7.140625" style="3" customWidth="1"/>
    <col min="511" max="511" width="13.7109375" style="3" customWidth="1"/>
    <col min="512" max="512" width="15.7109375" style="3" customWidth="1"/>
    <col min="513" max="513" width="16.85546875" style="3" customWidth="1"/>
    <col min="514" max="514" width="13.7109375" style="3" customWidth="1"/>
    <col min="515" max="764" width="9.140625" style="3"/>
    <col min="765" max="765" width="50.28515625" style="3" customWidth="1"/>
    <col min="766" max="766" width="7.140625" style="3" customWidth="1"/>
    <col min="767" max="767" width="13.7109375" style="3" customWidth="1"/>
    <col min="768" max="768" width="15.7109375" style="3" customWidth="1"/>
    <col min="769" max="769" width="16.85546875" style="3" customWidth="1"/>
    <col min="770" max="770" width="13.7109375" style="3" customWidth="1"/>
    <col min="771" max="1020" width="9.140625" style="3"/>
    <col min="1021" max="1021" width="50.28515625" style="3" customWidth="1"/>
    <col min="1022" max="1022" width="7.140625" style="3" customWidth="1"/>
    <col min="1023" max="1023" width="13.7109375" style="3" customWidth="1"/>
    <col min="1024" max="1024" width="15.7109375" style="3" customWidth="1"/>
    <col min="1025" max="1025" width="16.85546875" style="3" customWidth="1"/>
    <col min="1026" max="1026" width="13.7109375" style="3" customWidth="1"/>
    <col min="1027" max="1276" width="9.140625" style="3"/>
    <col min="1277" max="1277" width="50.28515625" style="3" customWidth="1"/>
    <col min="1278" max="1278" width="7.140625" style="3" customWidth="1"/>
    <col min="1279" max="1279" width="13.7109375" style="3" customWidth="1"/>
    <col min="1280" max="1280" width="15.7109375" style="3" customWidth="1"/>
    <col min="1281" max="1281" width="16.85546875" style="3" customWidth="1"/>
    <col min="1282" max="1282" width="13.7109375" style="3" customWidth="1"/>
    <col min="1283" max="1532" width="9.140625" style="3"/>
    <col min="1533" max="1533" width="50.28515625" style="3" customWidth="1"/>
    <col min="1534" max="1534" width="7.140625" style="3" customWidth="1"/>
    <col min="1535" max="1535" width="13.7109375" style="3" customWidth="1"/>
    <col min="1536" max="1536" width="15.7109375" style="3" customWidth="1"/>
    <col min="1537" max="1537" width="16.85546875" style="3" customWidth="1"/>
    <col min="1538" max="1538" width="13.7109375" style="3" customWidth="1"/>
    <col min="1539" max="1788" width="9.140625" style="3"/>
    <col min="1789" max="1789" width="50.28515625" style="3" customWidth="1"/>
    <col min="1790" max="1790" width="7.140625" style="3" customWidth="1"/>
    <col min="1791" max="1791" width="13.7109375" style="3" customWidth="1"/>
    <col min="1792" max="1792" width="15.7109375" style="3" customWidth="1"/>
    <col min="1793" max="1793" width="16.85546875" style="3" customWidth="1"/>
    <col min="1794" max="1794" width="13.7109375" style="3" customWidth="1"/>
    <col min="1795" max="2044" width="9.140625" style="3"/>
    <col min="2045" max="2045" width="50.28515625" style="3" customWidth="1"/>
    <col min="2046" max="2046" width="7.140625" style="3" customWidth="1"/>
    <col min="2047" max="2047" width="13.7109375" style="3" customWidth="1"/>
    <col min="2048" max="2048" width="15.7109375" style="3" customWidth="1"/>
    <col min="2049" max="2049" width="16.85546875" style="3" customWidth="1"/>
    <col min="2050" max="2050" width="13.7109375" style="3" customWidth="1"/>
    <col min="2051" max="2300" width="9.140625" style="3"/>
    <col min="2301" max="2301" width="50.28515625" style="3" customWidth="1"/>
    <col min="2302" max="2302" width="7.140625" style="3" customWidth="1"/>
    <col min="2303" max="2303" width="13.7109375" style="3" customWidth="1"/>
    <col min="2304" max="2304" width="15.7109375" style="3" customWidth="1"/>
    <col min="2305" max="2305" width="16.85546875" style="3" customWidth="1"/>
    <col min="2306" max="2306" width="13.7109375" style="3" customWidth="1"/>
    <col min="2307" max="2556" width="9.140625" style="3"/>
    <col min="2557" max="2557" width="50.28515625" style="3" customWidth="1"/>
    <col min="2558" max="2558" width="7.140625" style="3" customWidth="1"/>
    <col min="2559" max="2559" width="13.7109375" style="3" customWidth="1"/>
    <col min="2560" max="2560" width="15.7109375" style="3" customWidth="1"/>
    <col min="2561" max="2561" width="16.85546875" style="3" customWidth="1"/>
    <col min="2562" max="2562" width="13.7109375" style="3" customWidth="1"/>
    <col min="2563" max="2812" width="9.140625" style="3"/>
    <col min="2813" max="2813" width="50.28515625" style="3" customWidth="1"/>
    <col min="2814" max="2814" width="7.140625" style="3" customWidth="1"/>
    <col min="2815" max="2815" width="13.7109375" style="3" customWidth="1"/>
    <col min="2816" max="2816" width="15.7109375" style="3" customWidth="1"/>
    <col min="2817" max="2817" width="16.85546875" style="3" customWidth="1"/>
    <col min="2818" max="2818" width="13.7109375" style="3" customWidth="1"/>
    <col min="2819" max="3068" width="9.140625" style="3"/>
    <col min="3069" max="3069" width="50.28515625" style="3" customWidth="1"/>
    <col min="3070" max="3070" width="7.140625" style="3" customWidth="1"/>
    <col min="3071" max="3071" width="13.7109375" style="3" customWidth="1"/>
    <col min="3072" max="3072" width="15.7109375" style="3" customWidth="1"/>
    <col min="3073" max="3073" width="16.85546875" style="3" customWidth="1"/>
    <col min="3074" max="3074" width="13.7109375" style="3" customWidth="1"/>
    <col min="3075" max="3324" width="9.140625" style="3"/>
    <col min="3325" max="3325" width="50.28515625" style="3" customWidth="1"/>
    <col min="3326" max="3326" width="7.140625" style="3" customWidth="1"/>
    <col min="3327" max="3327" width="13.7109375" style="3" customWidth="1"/>
    <col min="3328" max="3328" width="15.7109375" style="3" customWidth="1"/>
    <col min="3329" max="3329" width="16.85546875" style="3" customWidth="1"/>
    <col min="3330" max="3330" width="13.7109375" style="3" customWidth="1"/>
    <col min="3331" max="3580" width="9.140625" style="3"/>
    <col min="3581" max="3581" width="50.28515625" style="3" customWidth="1"/>
    <col min="3582" max="3582" width="7.140625" style="3" customWidth="1"/>
    <col min="3583" max="3583" width="13.7109375" style="3" customWidth="1"/>
    <col min="3584" max="3584" width="15.7109375" style="3" customWidth="1"/>
    <col min="3585" max="3585" width="16.85546875" style="3" customWidth="1"/>
    <col min="3586" max="3586" width="13.7109375" style="3" customWidth="1"/>
    <col min="3587" max="3836" width="9.140625" style="3"/>
    <col min="3837" max="3837" width="50.28515625" style="3" customWidth="1"/>
    <col min="3838" max="3838" width="7.140625" style="3" customWidth="1"/>
    <col min="3839" max="3839" width="13.7109375" style="3" customWidth="1"/>
    <col min="3840" max="3840" width="15.7109375" style="3" customWidth="1"/>
    <col min="3841" max="3841" width="16.85546875" style="3" customWidth="1"/>
    <col min="3842" max="3842" width="13.7109375" style="3" customWidth="1"/>
    <col min="3843" max="4092" width="9.140625" style="3"/>
    <col min="4093" max="4093" width="50.28515625" style="3" customWidth="1"/>
    <col min="4094" max="4094" width="7.140625" style="3" customWidth="1"/>
    <col min="4095" max="4095" width="13.7109375" style="3" customWidth="1"/>
    <col min="4096" max="4096" width="15.7109375" style="3" customWidth="1"/>
    <col min="4097" max="4097" width="16.85546875" style="3" customWidth="1"/>
    <col min="4098" max="4098" width="13.7109375" style="3" customWidth="1"/>
    <col min="4099" max="4348" width="9.140625" style="3"/>
    <col min="4349" max="4349" width="50.28515625" style="3" customWidth="1"/>
    <col min="4350" max="4350" width="7.140625" style="3" customWidth="1"/>
    <col min="4351" max="4351" width="13.7109375" style="3" customWidth="1"/>
    <col min="4352" max="4352" width="15.7109375" style="3" customWidth="1"/>
    <col min="4353" max="4353" width="16.85546875" style="3" customWidth="1"/>
    <col min="4354" max="4354" width="13.7109375" style="3" customWidth="1"/>
    <col min="4355" max="4604" width="9.140625" style="3"/>
    <col min="4605" max="4605" width="50.28515625" style="3" customWidth="1"/>
    <col min="4606" max="4606" width="7.140625" style="3" customWidth="1"/>
    <col min="4607" max="4607" width="13.7109375" style="3" customWidth="1"/>
    <col min="4608" max="4608" width="15.7109375" style="3" customWidth="1"/>
    <col min="4609" max="4609" width="16.85546875" style="3" customWidth="1"/>
    <col min="4610" max="4610" width="13.7109375" style="3" customWidth="1"/>
    <col min="4611" max="4860" width="9.140625" style="3"/>
    <col min="4861" max="4861" width="50.28515625" style="3" customWidth="1"/>
    <col min="4862" max="4862" width="7.140625" style="3" customWidth="1"/>
    <col min="4863" max="4863" width="13.7109375" style="3" customWidth="1"/>
    <col min="4864" max="4864" width="15.7109375" style="3" customWidth="1"/>
    <col min="4865" max="4865" width="16.85546875" style="3" customWidth="1"/>
    <col min="4866" max="4866" width="13.7109375" style="3" customWidth="1"/>
    <col min="4867" max="5116" width="9.140625" style="3"/>
    <col min="5117" max="5117" width="50.28515625" style="3" customWidth="1"/>
    <col min="5118" max="5118" width="7.140625" style="3" customWidth="1"/>
    <col min="5119" max="5119" width="13.7109375" style="3" customWidth="1"/>
    <col min="5120" max="5120" width="15.7109375" style="3" customWidth="1"/>
    <col min="5121" max="5121" width="16.85546875" style="3" customWidth="1"/>
    <col min="5122" max="5122" width="13.7109375" style="3" customWidth="1"/>
    <col min="5123" max="5372" width="9.140625" style="3"/>
    <col min="5373" max="5373" width="50.28515625" style="3" customWidth="1"/>
    <col min="5374" max="5374" width="7.140625" style="3" customWidth="1"/>
    <col min="5375" max="5375" width="13.7109375" style="3" customWidth="1"/>
    <col min="5376" max="5376" width="15.7109375" style="3" customWidth="1"/>
    <col min="5377" max="5377" width="16.85546875" style="3" customWidth="1"/>
    <col min="5378" max="5378" width="13.7109375" style="3" customWidth="1"/>
    <col min="5379" max="5628" width="9.140625" style="3"/>
    <col min="5629" max="5629" width="50.28515625" style="3" customWidth="1"/>
    <col min="5630" max="5630" width="7.140625" style="3" customWidth="1"/>
    <col min="5631" max="5631" width="13.7109375" style="3" customWidth="1"/>
    <col min="5632" max="5632" width="15.7109375" style="3" customWidth="1"/>
    <col min="5633" max="5633" width="16.85546875" style="3" customWidth="1"/>
    <col min="5634" max="5634" width="13.7109375" style="3" customWidth="1"/>
    <col min="5635" max="5884" width="9.140625" style="3"/>
    <col min="5885" max="5885" width="50.28515625" style="3" customWidth="1"/>
    <col min="5886" max="5886" width="7.140625" style="3" customWidth="1"/>
    <col min="5887" max="5887" width="13.7109375" style="3" customWidth="1"/>
    <col min="5888" max="5888" width="15.7109375" style="3" customWidth="1"/>
    <col min="5889" max="5889" width="16.85546875" style="3" customWidth="1"/>
    <col min="5890" max="5890" width="13.7109375" style="3" customWidth="1"/>
    <col min="5891" max="6140" width="9.140625" style="3"/>
    <col min="6141" max="6141" width="50.28515625" style="3" customWidth="1"/>
    <col min="6142" max="6142" width="7.140625" style="3" customWidth="1"/>
    <col min="6143" max="6143" width="13.7109375" style="3" customWidth="1"/>
    <col min="6144" max="6144" width="15.7109375" style="3" customWidth="1"/>
    <col min="6145" max="6145" width="16.85546875" style="3" customWidth="1"/>
    <col min="6146" max="6146" width="13.7109375" style="3" customWidth="1"/>
    <col min="6147" max="6396" width="9.140625" style="3"/>
    <col min="6397" max="6397" width="50.28515625" style="3" customWidth="1"/>
    <col min="6398" max="6398" width="7.140625" style="3" customWidth="1"/>
    <col min="6399" max="6399" width="13.7109375" style="3" customWidth="1"/>
    <col min="6400" max="6400" width="15.7109375" style="3" customWidth="1"/>
    <col min="6401" max="6401" width="16.85546875" style="3" customWidth="1"/>
    <col min="6402" max="6402" width="13.7109375" style="3" customWidth="1"/>
    <col min="6403" max="6652" width="9.140625" style="3"/>
    <col min="6653" max="6653" width="50.28515625" style="3" customWidth="1"/>
    <col min="6654" max="6654" width="7.140625" style="3" customWidth="1"/>
    <col min="6655" max="6655" width="13.7109375" style="3" customWidth="1"/>
    <col min="6656" max="6656" width="15.7109375" style="3" customWidth="1"/>
    <col min="6657" max="6657" width="16.85546875" style="3" customWidth="1"/>
    <col min="6658" max="6658" width="13.7109375" style="3" customWidth="1"/>
    <col min="6659" max="6908" width="9.140625" style="3"/>
    <col min="6909" max="6909" width="50.28515625" style="3" customWidth="1"/>
    <col min="6910" max="6910" width="7.140625" style="3" customWidth="1"/>
    <col min="6911" max="6911" width="13.7109375" style="3" customWidth="1"/>
    <col min="6912" max="6912" width="15.7109375" style="3" customWidth="1"/>
    <col min="6913" max="6913" width="16.85546875" style="3" customWidth="1"/>
    <col min="6914" max="6914" width="13.7109375" style="3" customWidth="1"/>
    <col min="6915" max="7164" width="9.140625" style="3"/>
    <col min="7165" max="7165" width="50.28515625" style="3" customWidth="1"/>
    <col min="7166" max="7166" width="7.140625" style="3" customWidth="1"/>
    <col min="7167" max="7167" width="13.7109375" style="3" customWidth="1"/>
    <col min="7168" max="7168" width="15.7109375" style="3" customWidth="1"/>
    <col min="7169" max="7169" width="16.85546875" style="3" customWidth="1"/>
    <col min="7170" max="7170" width="13.7109375" style="3" customWidth="1"/>
    <col min="7171" max="7420" width="9.140625" style="3"/>
    <col min="7421" max="7421" width="50.28515625" style="3" customWidth="1"/>
    <col min="7422" max="7422" width="7.140625" style="3" customWidth="1"/>
    <col min="7423" max="7423" width="13.7109375" style="3" customWidth="1"/>
    <col min="7424" max="7424" width="15.7109375" style="3" customWidth="1"/>
    <col min="7425" max="7425" width="16.85546875" style="3" customWidth="1"/>
    <col min="7426" max="7426" width="13.7109375" style="3" customWidth="1"/>
    <col min="7427" max="7676" width="9.140625" style="3"/>
    <col min="7677" max="7677" width="50.28515625" style="3" customWidth="1"/>
    <col min="7678" max="7678" width="7.140625" style="3" customWidth="1"/>
    <col min="7679" max="7679" width="13.7109375" style="3" customWidth="1"/>
    <col min="7680" max="7680" width="15.7109375" style="3" customWidth="1"/>
    <col min="7681" max="7681" width="16.85546875" style="3" customWidth="1"/>
    <col min="7682" max="7682" width="13.7109375" style="3" customWidth="1"/>
    <col min="7683" max="7932" width="9.140625" style="3"/>
    <col min="7933" max="7933" width="50.28515625" style="3" customWidth="1"/>
    <col min="7934" max="7934" width="7.140625" style="3" customWidth="1"/>
    <col min="7935" max="7935" width="13.7109375" style="3" customWidth="1"/>
    <col min="7936" max="7936" width="15.7109375" style="3" customWidth="1"/>
    <col min="7937" max="7937" width="16.85546875" style="3" customWidth="1"/>
    <col min="7938" max="7938" width="13.7109375" style="3" customWidth="1"/>
    <col min="7939" max="8188" width="9.140625" style="3"/>
    <col min="8189" max="8189" width="50.28515625" style="3" customWidth="1"/>
    <col min="8190" max="8190" width="7.140625" style="3" customWidth="1"/>
    <col min="8191" max="8191" width="13.7109375" style="3" customWidth="1"/>
    <col min="8192" max="8192" width="15.7109375" style="3" customWidth="1"/>
    <col min="8193" max="8193" width="16.85546875" style="3" customWidth="1"/>
    <col min="8194" max="8194" width="13.7109375" style="3" customWidth="1"/>
    <col min="8195" max="8444" width="9.140625" style="3"/>
    <col min="8445" max="8445" width="50.28515625" style="3" customWidth="1"/>
    <col min="8446" max="8446" width="7.140625" style="3" customWidth="1"/>
    <col min="8447" max="8447" width="13.7109375" style="3" customWidth="1"/>
    <col min="8448" max="8448" width="15.7109375" style="3" customWidth="1"/>
    <col min="8449" max="8449" width="16.85546875" style="3" customWidth="1"/>
    <col min="8450" max="8450" width="13.7109375" style="3" customWidth="1"/>
    <col min="8451" max="8700" width="9.140625" style="3"/>
    <col min="8701" max="8701" width="50.28515625" style="3" customWidth="1"/>
    <col min="8702" max="8702" width="7.140625" style="3" customWidth="1"/>
    <col min="8703" max="8703" width="13.7109375" style="3" customWidth="1"/>
    <col min="8704" max="8704" width="15.7109375" style="3" customWidth="1"/>
    <col min="8705" max="8705" width="16.85546875" style="3" customWidth="1"/>
    <col min="8706" max="8706" width="13.7109375" style="3" customWidth="1"/>
    <col min="8707" max="8956" width="9.140625" style="3"/>
    <col min="8957" max="8957" width="50.28515625" style="3" customWidth="1"/>
    <col min="8958" max="8958" width="7.140625" style="3" customWidth="1"/>
    <col min="8959" max="8959" width="13.7109375" style="3" customWidth="1"/>
    <col min="8960" max="8960" width="15.7109375" style="3" customWidth="1"/>
    <col min="8961" max="8961" width="16.85546875" style="3" customWidth="1"/>
    <col min="8962" max="8962" width="13.7109375" style="3" customWidth="1"/>
    <col min="8963" max="9212" width="9.140625" style="3"/>
    <col min="9213" max="9213" width="50.28515625" style="3" customWidth="1"/>
    <col min="9214" max="9214" width="7.140625" style="3" customWidth="1"/>
    <col min="9215" max="9215" width="13.7109375" style="3" customWidth="1"/>
    <col min="9216" max="9216" width="15.7109375" style="3" customWidth="1"/>
    <col min="9217" max="9217" width="16.85546875" style="3" customWidth="1"/>
    <col min="9218" max="9218" width="13.7109375" style="3" customWidth="1"/>
    <col min="9219" max="9468" width="9.140625" style="3"/>
    <col min="9469" max="9469" width="50.28515625" style="3" customWidth="1"/>
    <col min="9470" max="9470" width="7.140625" style="3" customWidth="1"/>
    <col min="9471" max="9471" width="13.7109375" style="3" customWidth="1"/>
    <col min="9472" max="9472" width="15.7109375" style="3" customWidth="1"/>
    <col min="9473" max="9473" width="16.85546875" style="3" customWidth="1"/>
    <col min="9474" max="9474" width="13.7109375" style="3" customWidth="1"/>
    <col min="9475" max="9724" width="9.140625" style="3"/>
    <col min="9725" max="9725" width="50.28515625" style="3" customWidth="1"/>
    <col min="9726" max="9726" width="7.140625" style="3" customWidth="1"/>
    <col min="9727" max="9727" width="13.7109375" style="3" customWidth="1"/>
    <col min="9728" max="9728" width="15.7109375" style="3" customWidth="1"/>
    <col min="9729" max="9729" width="16.85546875" style="3" customWidth="1"/>
    <col min="9730" max="9730" width="13.7109375" style="3" customWidth="1"/>
    <col min="9731" max="9980" width="9.140625" style="3"/>
    <col min="9981" max="9981" width="50.28515625" style="3" customWidth="1"/>
    <col min="9982" max="9982" width="7.140625" style="3" customWidth="1"/>
    <col min="9983" max="9983" width="13.7109375" style="3" customWidth="1"/>
    <col min="9984" max="9984" width="15.7109375" style="3" customWidth="1"/>
    <col min="9985" max="9985" width="16.85546875" style="3" customWidth="1"/>
    <col min="9986" max="9986" width="13.7109375" style="3" customWidth="1"/>
    <col min="9987" max="10236" width="9.140625" style="3"/>
    <col min="10237" max="10237" width="50.28515625" style="3" customWidth="1"/>
    <col min="10238" max="10238" width="7.140625" style="3" customWidth="1"/>
    <col min="10239" max="10239" width="13.7109375" style="3" customWidth="1"/>
    <col min="10240" max="10240" width="15.7109375" style="3" customWidth="1"/>
    <col min="10241" max="10241" width="16.85546875" style="3" customWidth="1"/>
    <col min="10242" max="10242" width="13.7109375" style="3" customWidth="1"/>
    <col min="10243" max="10492" width="9.140625" style="3"/>
    <col min="10493" max="10493" width="50.28515625" style="3" customWidth="1"/>
    <col min="10494" max="10494" width="7.140625" style="3" customWidth="1"/>
    <col min="10495" max="10495" width="13.7109375" style="3" customWidth="1"/>
    <col min="10496" max="10496" width="15.7109375" style="3" customWidth="1"/>
    <col min="10497" max="10497" width="16.85546875" style="3" customWidth="1"/>
    <col min="10498" max="10498" width="13.7109375" style="3" customWidth="1"/>
    <col min="10499" max="10748" width="9.140625" style="3"/>
    <col min="10749" max="10749" width="50.28515625" style="3" customWidth="1"/>
    <col min="10750" max="10750" width="7.140625" style="3" customWidth="1"/>
    <col min="10751" max="10751" width="13.7109375" style="3" customWidth="1"/>
    <col min="10752" max="10752" width="15.7109375" style="3" customWidth="1"/>
    <col min="10753" max="10753" width="16.85546875" style="3" customWidth="1"/>
    <col min="10754" max="10754" width="13.7109375" style="3" customWidth="1"/>
    <col min="10755" max="11004" width="9.140625" style="3"/>
    <col min="11005" max="11005" width="50.28515625" style="3" customWidth="1"/>
    <col min="11006" max="11006" width="7.140625" style="3" customWidth="1"/>
    <col min="11007" max="11007" width="13.7109375" style="3" customWidth="1"/>
    <col min="11008" max="11008" width="15.7109375" style="3" customWidth="1"/>
    <col min="11009" max="11009" width="16.85546875" style="3" customWidth="1"/>
    <col min="11010" max="11010" width="13.7109375" style="3" customWidth="1"/>
    <col min="11011" max="11260" width="9.140625" style="3"/>
    <col min="11261" max="11261" width="50.28515625" style="3" customWidth="1"/>
    <col min="11262" max="11262" width="7.140625" style="3" customWidth="1"/>
    <col min="11263" max="11263" width="13.7109375" style="3" customWidth="1"/>
    <col min="11264" max="11264" width="15.7109375" style="3" customWidth="1"/>
    <col min="11265" max="11265" width="16.85546875" style="3" customWidth="1"/>
    <col min="11266" max="11266" width="13.7109375" style="3" customWidth="1"/>
    <col min="11267" max="11516" width="9.140625" style="3"/>
    <col min="11517" max="11517" width="50.28515625" style="3" customWidth="1"/>
    <col min="11518" max="11518" width="7.140625" style="3" customWidth="1"/>
    <col min="11519" max="11519" width="13.7109375" style="3" customWidth="1"/>
    <col min="11520" max="11520" width="15.7109375" style="3" customWidth="1"/>
    <col min="11521" max="11521" width="16.85546875" style="3" customWidth="1"/>
    <col min="11522" max="11522" width="13.7109375" style="3" customWidth="1"/>
    <col min="11523" max="11772" width="9.140625" style="3"/>
    <col min="11773" max="11773" width="50.28515625" style="3" customWidth="1"/>
    <col min="11774" max="11774" width="7.140625" style="3" customWidth="1"/>
    <col min="11775" max="11775" width="13.7109375" style="3" customWidth="1"/>
    <col min="11776" max="11776" width="15.7109375" style="3" customWidth="1"/>
    <col min="11777" max="11777" width="16.85546875" style="3" customWidth="1"/>
    <col min="11778" max="11778" width="13.7109375" style="3" customWidth="1"/>
    <col min="11779" max="12028" width="9.140625" style="3"/>
    <col min="12029" max="12029" width="50.28515625" style="3" customWidth="1"/>
    <col min="12030" max="12030" width="7.140625" style="3" customWidth="1"/>
    <col min="12031" max="12031" width="13.7109375" style="3" customWidth="1"/>
    <col min="12032" max="12032" width="15.7109375" style="3" customWidth="1"/>
    <col min="12033" max="12033" width="16.85546875" style="3" customWidth="1"/>
    <col min="12034" max="12034" width="13.7109375" style="3" customWidth="1"/>
    <col min="12035" max="12284" width="9.140625" style="3"/>
    <col min="12285" max="12285" width="50.28515625" style="3" customWidth="1"/>
    <col min="12286" max="12286" width="7.140625" style="3" customWidth="1"/>
    <col min="12287" max="12287" width="13.7109375" style="3" customWidth="1"/>
    <col min="12288" max="12288" width="15.7109375" style="3" customWidth="1"/>
    <col min="12289" max="12289" width="16.85546875" style="3" customWidth="1"/>
    <col min="12290" max="12290" width="13.7109375" style="3" customWidth="1"/>
    <col min="12291" max="12540" width="9.140625" style="3"/>
    <col min="12541" max="12541" width="50.28515625" style="3" customWidth="1"/>
    <col min="12542" max="12542" width="7.140625" style="3" customWidth="1"/>
    <col min="12543" max="12543" width="13.7109375" style="3" customWidth="1"/>
    <col min="12544" max="12544" width="15.7109375" style="3" customWidth="1"/>
    <col min="12545" max="12545" width="16.85546875" style="3" customWidth="1"/>
    <col min="12546" max="12546" width="13.7109375" style="3" customWidth="1"/>
    <col min="12547" max="12796" width="9.140625" style="3"/>
    <col min="12797" max="12797" width="50.28515625" style="3" customWidth="1"/>
    <col min="12798" max="12798" width="7.140625" style="3" customWidth="1"/>
    <col min="12799" max="12799" width="13.7109375" style="3" customWidth="1"/>
    <col min="12800" max="12800" width="15.7109375" style="3" customWidth="1"/>
    <col min="12801" max="12801" width="16.85546875" style="3" customWidth="1"/>
    <col min="12802" max="12802" width="13.7109375" style="3" customWidth="1"/>
    <col min="12803" max="13052" width="9.140625" style="3"/>
    <col min="13053" max="13053" width="50.28515625" style="3" customWidth="1"/>
    <col min="13054" max="13054" width="7.140625" style="3" customWidth="1"/>
    <col min="13055" max="13055" width="13.7109375" style="3" customWidth="1"/>
    <col min="13056" max="13056" width="15.7109375" style="3" customWidth="1"/>
    <col min="13057" max="13057" width="16.85546875" style="3" customWidth="1"/>
    <col min="13058" max="13058" width="13.7109375" style="3" customWidth="1"/>
    <col min="13059" max="13308" width="9.140625" style="3"/>
    <col min="13309" max="13309" width="50.28515625" style="3" customWidth="1"/>
    <col min="13310" max="13310" width="7.140625" style="3" customWidth="1"/>
    <col min="13311" max="13311" width="13.7109375" style="3" customWidth="1"/>
    <col min="13312" max="13312" width="15.7109375" style="3" customWidth="1"/>
    <col min="13313" max="13313" width="16.85546875" style="3" customWidth="1"/>
    <col min="13314" max="13314" width="13.7109375" style="3" customWidth="1"/>
    <col min="13315" max="13564" width="9.140625" style="3"/>
    <col min="13565" max="13565" width="50.28515625" style="3" customWidth="1"/>
    <col min="13566" max="13566" width="7.140625" style="3" customWidth="1"/>
    <col min="13567" max="13567" width="13.7109375" style="3" customWidth="1"/>
    <col min="13568" max="13568" width="15.7109375" style="3" customWidth="1"/>
    <col min="13569" max="13569" width="16.85546875" style="3" customWidth="1"/>
    <col min="13570" max="13570" width="13.7109375" style="3" customWidth="1"/>
    <col min="13571" max="13820" width="9.140625" style="3"/>
    <col min="13821" max="13821" width="50.28515625" style="3" customWidth="1"/>
    <col min="13822" max="13822" width="7.140625" style="3" customWidth="1"/>
    <col min="13823" max="13823" width="13.7109375" style="3" customWidth="1"/>
    <col min="13824" max="13824" width="15.7109375" style="3" customWidth="1"/>
    <col min="13825" max="13825" width="16.85546875" style="3" customWidth="1"/>
    <col min="13826" max="13826" width="13.7109375" style="3" customWidth="1"/>
    <col min="13827" max="14076" width="9.140625" style="3"/>
    <col min="14077" max="14077" width="50.28515625" style="3" customWidth="1"/>
    <col min="14078" max="14078" width="7.140625" style="3" customWidth="1"/>
    <col min="14079" max="14079" width="13.7109375" style="3" customWidth="1"/>
    <col min="14080" max="14080" width="15.7109375" style="3" customWidth="1"/>
    <col min="14081" max="14081" width="16.85546875" style="3" customWidth="1"/>
    <col min="14082" max="14082" width="13.7109375" style="3" customWidth="1"/>
    <col min="14083" max="14332" width="9.140625" style="3"/>
    <col min="14333" max="14333" width="50.28515625" style="3" customWidth="1"/>
    <col min="14334" max="14334" width="7.140625" style="3" customWidth="1"/>
    <col min="14335" max="14335" width="13.7109375" style="3" customWidth="1"/>
    <col min="14336" max="14336" width="15.7109375" style="3" customWidth="1"/>
    <col min="14337" max="14337" width="16.85546875" style="3" customWidth="1"/>
    <col min="14338" max="14338" width="13.7109375" style="3" customWidth="1"/>
    <col min="14339" max="14588" width="9.140625" style="3"/>
    <col min="14589" max="14589" width="50.28515625" style="3" customWidth="1"/>
    <col min="14590" max="14590" width="7.140625" style="3" customWidth="1"/>
    <col min="14591" max="14591" width="13.7109375" style="3" customWidth="1"/>
    <col min="14592" max="14592" width="15.7109375" style="3" customWidth="1"/>
    <col min="14593" max="14593" width="16.85546875" style="3" customWidth="1"/>
    <col min="14594" max="14594" width="13.7109375" style="3" customWidth="1"/>
    <col min="14595" max="14844" width="9.140625" style="3"/>
    <col min="14845" max="14845" width="50.28515625" style="3" customWidth="1"/>
    <col min="14846" max="14846" width="7.140625" style="3" customWidth="1"/>
    <col min="14847" max="14847" width="13.7109375" style="3" customWidth="1"/>
    <col min="14848" max="14848" width="15.7109375" style="3" customWidth="1"/>
    <col min="14849" max="14849" width="16.85546875" style="3" customWidth="1"/>
    <col min="14850" max="14850" width="13.7109375" style="3" customWidth="1"/>
    <col min="14851" max="15100" width="9.140625" style="3"/>
    <col min="15101" max="15101" width="50.28515625" style="3" customWidth="1"/>
    <col min="15102" max="15102" width="7.140625" style="3" customWidth="1"/>
    <col min="15103" max="15103" width="13.7109375" style="3" customWidth="1"/>
    <col min="15104" max="15104" width="15.7109375" style="3" customWidth="1"/>
    <col min="15105" max="15105" width="16.85546875" style="3" customWidth="1"/>
    <col min="15106" max="15106" width="13.7109375" style="3" customWidth="1"/>
    <col min="15107" max="15356" width="9.140625" style="3"/>
    <col min="15357" max="15357" width="50.28515625" style="3" customWidth="1"/>
    <col min="15358" max="15358" width="7.140625" style="3" customWidth="1"/>
    <col min="15359" max="15359" width="13.7109375" style="3" customWidth="1"/>
    <col min="15360" max="15360" width="15.7109375" style="3" customWidth="1"/>
    <col min="15361" max="15361" width="16.85546875" style="3" customWidth="1"/>
    <col min="15362" max="15362" width="13.7109375" style="3" customWidth="1"/>
    <col min="15363" max="15612" width="9.140625" style="3"/>
    <col min="15613" max="15613" width="50.28515625" style="3" customWidth="1"/>
    <col min="15614" max="15614" width="7.140625" style="3" customWidth="1"/>
    <col min="15615" max="15615" width="13.7109375" style="3" customWidth="1"/>
    <col min="15616" max="15616" width="15.7109375" style="3" customWidth="1"/>
    <col min="15617" max="15617" width="16.85546875" style="3" customWidth="1"/>
    <col min="15618" max="15618" width="13.7109375" style="3" customWidth="1"/>
    <col min="15619" max="15868" width="9.140625" style="3"/>
    <col min="15869" max="15869" width="50.28515625" style="3" customWidth="1"/>
    <col min="15870" max="15870" width="7.140625" style="3" customWidth="1"/>
    <col min="15871" max="15871" width="13.7109375" style="3" customWidth="1"/>
    <col min="15872" max="15872" width="15.7109375" style="3" customWidth="1"/>
    <col min="15873" max="15873" width="16.85546875" style="3" customWidth="1"/>
    <col min="15874" max="15874" width="13.7109375" style="3" customWidth="1"/>
    <col min="15875" max="16124" width="9.140625" style="3"/>
    <col min="16125" max="16125" width="50.28515625" style="3" customWidth="1"/>
    <col min="16126" max="16126" width="7.140625" style="3" customWidth="1"/>
    <col min="16127" max="16127" width="13.7109375" style="3" customWidth="1"/>
    <col min="16128" max="16128" width="15.7109375" style="3" customWidth="1"/>
    <col min="16129" max="16129" width="16.85546875" style="3" customWidth="1"/>
    <col min="16130" max="16130" width="13.7109375" style="3" customWidth="1"/>
    <col min="16131" max="16384" width="9.140625" style="3"/>
  </cols>
  <sheetData>
    <row r="1" spans="1:7" s="2" customFormat="1" ht="15" x14ac:dyDescent="0.2">
      <c r="A1" s="876"/>
      <c r="B1" s="877" t="s">
        <v>222</v>
      </c>
      <c r="C1" s="877"/>
      <c r="D1" s="877"/>
      <c r="E1" s="380" t="s">
        <v>1</v>
      </c>
      <c r="F1" s="878" t="s">
        <v>2</v>
      </c>
      <c r="G1" s="879"/>
    </row>
    <row r="2" spans="1:7" s="2" customFormat="1" ht="15" x14ac:dyDescent="0.2">
      <c r="A2" s="876"/>
      <c r="B2" s="877"/>
      <c r="C2" s="877"/>
      <c r="D2" s="877"/>
      <c r="E2" s="380" t="s">
        <v>3</v>
      </c>
      <c r="F2" s="878">
        <v>2</v>
      </c>
      <c r="G2" s="879"/>
    </row>
    <row r="3" spans="1:7" s="2" customFormat="1" ht="15" x14ac:dyDescent="0.2">
      <c r="A3" s="876"/>
      <c r="B3" s="877"/>
      <c r="C3" s="877"/>
      <c r="D3" s="877"/>
      <c r="E3" s="380" t="s">
        <v>4</v>
      </c>
      <c r="F3" s="880">
        <v>43164</v>
      </c>
      <c r="G3" s="881"/>
    </row>
    <row r="4" spans="1:7" s="2" customFormat="1" ht="25.5" customHeight="1" x14ac:dyDescent="0.2">
      <c r="A4" s="876"/>
      <c r="B4" s="877"/>
      <c r="C4" s="877"/>
      <c r="D4" s="877"/>
      <c r="E4" s="380" t="s">
        <v>5</v>
      </c>
      <c r="F4" s="878">
        <v>1</v>
      </c>
      <c r="G4" s="879"/>
    </row>
    <row r="6" spans="1:7" s="7" customFormat="1" ht="15.75" customHeight="1" x14ac:dyDescent="0.25">
      <c r="A6" s="871" t="s">
        <v>6</v>
      </c>
      <c r="B6" s="872"/>
      <c r="C6" s="875" t="s">
        <v>7</v>
      </c>
      <c r="D6" s="875" t="s">
        <v>224</v>
      </c>
      <c r="E6" s="1109" t="s">
        <v>221</v>
      </c>
      <c r="F6" s="875" t="s">
        <v>234</v>
      </c>
      <c r="G6" s="875" t="s">
        <v>11</v>
      </c>
    </row>
    <row r="7" spans="1:7" s="7" customFormat="1" ht="43.5" customHeight="1" x14ac:dyDescent="0.25">
      <c r="A7" s="873"/>
      <c r="B7" s="874"/>
      <c r="C7" s="875"/>
      <c r="D7" s="875"/>
      <c r="E7" s="1109"/>
      <c r="F7" s="875"/>
      <c r="G7" s="875"/>
    </row>
    <row r="8" spans="1:7" s="2" customFormat="1" ht="25.5" x14ac:dyDescent="0.2">
      <c r="A8" s="882"/>
      <c r="B8" s="883"/>
      <c r="C8" s="8"/>
      <c r="D8" s="8" t="s">
        <v>12</v>
      </c>
      <c r="E8" s="381" t="s">
        <v>13</v>
      </c>
      <c r="F8" s="8" t="s">
        <v>14</v>
      </c>
      <c r="G8" s="9"/>
    </row>
    <row r="9" spans="1:7" x14ac:dyDescent="0.25">
      <c r="A9" s="869" t="s">
        <v>15</v>
      </c>
      <c r="B9" s="870"/>
      <c r="C9" s="10"/>
      <c r="D9" s="10"/>
      <c r="E9" s="382"/>
      <c r="F9" s="11"/>
      <c r="G9" s="12"/>
    </row>
    <row r="10" spans="1:7" x14ac:dyDescent="0.25">
      <c r="A10" s="869" t="s">
        <v>16</v>
      </c>
      <c r="B10" s="870"/>
      <c r="C10" s="10"/>
      <c r="D10" s="10"/>
      <c r="E10" s="382"/>
      <c r="F10" s="11"/>
      <c r="G10" s="12"/>
    </row>
    <row r="11" spans="1:7" x14ac:dyDescent="0.25">
      <c r="A11" s="869" t="s">
        <v>17</v>
      </c>
      <c r="B11" s="870"/>
      <c r="C11" s="10"/>
      <c r="D11" s="13"/>
      <c r="E11" s="383"/>
      <c r="F11" s="11"/>
      <c r="G11" s="12"/>
    </row>
    <row r="12" spans="1:7" x14ac:dyDescent="0.25">
      <c r="A12" s="857" t="s">
        <v>18</v>
      </c>
      <c r="B12" s="858"/>
      <c r="C12" s="10" t="s">
        <v>19</v>
      </c>
      <c r="D12" s="267">
        <v>96.85</v>
      </c>
      <c r="E12" s="384">
        <f>NGUỒN!H9</f>
        <v>97.309113764067462</v>
      </c>
      <c r="F12" s="254">
        <f>(E12-D12)/D12*100</f>
        <v>0.47404621999738505</v>
      </c>
      <c r="G12" s="12"/>
    </row>
    <row r="13" spans="1:7" x14ac:dyDescent="0.25">
      <c r="A13" s="857" t="s">
        <v>20</v>
      </c>
      <c r="B13" s="858"/>
      <c r="C13" s="10" t="s">
        <v>19</v>
      </c>
      <c r="D13" s="267">
        <v>95.34</v>
      </c>
      <c r="E13" s="384">
        <f>NGUỒN!H10</f>
        <v>97.126182680264805</v>
      </c>
      <c r="F13" s="254">
        <f>(E13-D13)/D13*100</f>
        <v>1.8734871829922395</v>
      </c>
      <c r="G13" s="12"/>
    </row>
    <row r="14" spans="1:7" x14ac:dyDescent="0.25">
      <c r="A14" s="869" t="s">
        <v>21</v>
      </c>
      <c r="B14" s="870"/>
      <c r="C14" s="10"/>
      <c r="D14" s="267"/>
      <c r="E14" s="384"/>
      <c r="F14" s="254"/>
      <c r="G14" s="12"/>
    </row>
    <row r="15" spans="1:7" x14ac:dyDescent="0.25">
      <c r="A15" s="857" t="s">
        <v>18</v>
      </c>
      <c r="B15" s="858"/>
      <c r="C15" s="10" t="s">
        <v>19</v>
      </c>
      <c r="D15" s="267">
        <v>99.32</v>
      </c>
      <c r="E15" s="384">
        <f>NGUỒN!H12</f>
        <v>98.942416945171942</v>
      </c>
      <c r="F15" s="254">
        <f t="shared" ref="F15:F77" si="0">(E15-D15)/D15*100</f>
        <v>-0.38016819857838402</v>
      </c>
      <c r="G15" s="12"/>
    </row>
    <row r="16" spans="1:7" x14ac:dyDescent="0.25">
      <c r="A16" s="857" t="s">
        <v>20</v>
      </c>
      <c r="B16" s="858"/>
      <c r="C16" s="10" t="s">
        <v>19</v>
      </c>
      <c r="D16" s="267">
        <v>99.41</v>
      </c>
      <c r="E16" s="384" t="e">
        <f>NGUỒN!H13</f>
        <v>#DIV/0!</v>
      </c>
      <c r="F16" s="254" t="e">
        <f t="shared" si="0"/>
        <v>#DIV/0!</v>
      </c>
      <c r="G16" s="12"/>
    </row>
    <row r="17" spans="1:242" x14ac:dyDescent="0.25">
      <c r="A17" s="869" t="s">
        <v>22</v>
      </c>
      <c r="B17" s="870"/>
      <c r="C17" s="10"/>
      <c r="D17" s="267"/>
      <c r="E17" s="385"/>
      <c r="F17" s="254"/>
      <c r="G17" s="12"/>
    </row>
    <row r="18" spans="1:242" x14ac:dyDescent="0.25">
      <c r="A18" s="857" t="s">
        <v>23</v>
      </c>
      <c r="B18" s="858"/>
      <c r="C18" s="10" t="s">
        <v>19</v>
      </c>
      <c r="D18" s="267">
        <v>99.54</v>
      </c>
      <c r="E18" s="384">
        <f>NGUỒN!H15</f>
        <v>99.545248380129678</v>
      </c>
      <c r="F18" s="254">
        <f t="shared" si="0"/>
        <v>5.2726342472088194E-3</v>
      </c>
      <c r="G18" s="12"/>
    </row>
    <row r="19" spans="1:242" x14ac:dyDescent="0.25">
      <c r="A19" s="857" t="s">
        <v>24</v>
      </c>
      <c r="B19" s="858"/>
      <c r="C19" s="10" t="s">
        <v>19</v>
      </c>
      <c r="D19" s="268"/>
      <c r="E19" s="386"/>
      <c r="F19" s="254"/>
      <c r="G19" s="12"/>
    </row>
    <row r="20" spans="1:242" x14ac:dyDescent="0.25">
      <c r="A20" s="857" t="s">
        <v>25</v>
      </c>
      <c r="B20" s="858"/>
      <c r="C20" s="10" t="s">
        <v>19</v>
      </c>
      <c r="D20" s="267">
        <v>99.75</v>
      </c>
      <c r="E20" s="384">
        <f>NGUỒN!H17</f>
        <v>99.893968967843492</v>
      </c>
      <c r="F20" s="254">
        <f t="shared" si="0"/>
        <v>0.14432979232430243</v>
      </c>
      <c r="G20" s="12"/>
    </row>
    <row r="21" spans="1:242" x14ac:dyDescent="0.25">
      <c r="A21" s="857" t="s">
        <v>26</v>
      </c>
      <c r="B21" s="858"/>
      <c r="C21" s="10" t="s">
        <v>19</v>
      </c>
      <c r="D21" s="267"/>
      <c r="E21" s="384"/>
      <c r="F21" s="254"/>
      <c r="G21" s="12"/>
    </row>
    <row r="22" spans="1:242" x14ac:dyDescent="0.25">
      <c r="A22" s="857" t="s">
        <v>27</v>
      </c>
      <c r="B22" s="858"/>
      <c r="C22" s="10" t="s">
        <v>19</v>
      </c>
      <c r="D22" s="267"/>
      <c r="E22" s="384"/>
      <c r="F22" s="254"/>
      <c r="G22" s="12"/>
    </row>
    <row r="23" spans="1:242" x14ac:dyDescent="0.25">
      <c r="A23" s="857" t="s">
        <v>28</v>
      </c>
      <c r="B23" s="858"/>
      <c r="C23" s="10" t="s">
        <v>19</v>
      </c>
      <c r="D23" s="267">
        <v>99.61</v>
      </c>
      <c r="E23" s="384">
        <f>NGUỒN!H19</f>
        <v>99.721882352941165</v>
      </c>
      <c r="F23" s="254">
        <f t="shared" si="0"/>
        <v>0.1123204025109584</v>
      </c>
      <c r="G23" s="20"/>
    </row>
    <row r="24" spans="1:242" x14ac:dyDescent="0.25">
      <c r="A24" s="857" t="s">
        <v>29</v>
      </c>
      <c r="B24" s="858"/>
      <c r="C24" s="10" t="s">
        <v>19</v>
      </c>
      <c r="D24" s="267"/>
      <c r="E24" s="384"/>
      <c r="F24" s="254"/>
      <c r="G24" s="20"/>
    </row>
    <row r="25" spans="1:242" x14ac:dyDescent="0.25">
      <c r="A25" s="857" t="s">
        <v>30</v>
      </c>
      <c r="B25" s="858"/>
      <c r="C25" s="10" t="s">
        <v>19</v>
      </c>
      <c r="D25" s="267">
        <v>99.87</v>
      </c>
      <c r="E25" s="384" t="e">
        <f>NGUỒN!H21</f>
        <v>#DIV/0!</v>
      </c>
      <c r="F25" s="254" t="e">
        <f t="shared" si="0"/>
        <v>#DIV/0!</v>
      </c>
      <c r="G25" s="20"/>
    </row>
    <row r="26" spans="1:242" x14ac:dyDescent="0.25">
      <c r="A26" s="857" t="s">
        <v>31</v>
      </c>
      <c r="B26" s="858"/>
      <c r="C26" s="10" t="s">
        <v>19</v>
      </c>
      <c r="D26" s="267"/>
      <c r="E26" s="384"/>
      <c r="F26" s="254"/>
      <c r="G26" s="20"/>
    </row>
    <row r="27" spans="1:242" x14ac:dyDescent="0.25">
      <c r="A27" s="857" t="s">
        <v>32</v>
      </c>
      <c r="B27" s="858"/>
      <c r="C27" s="10" t="s">
        <v>19</v>
      </c>
      <c r="D27" s="267"/>
      <c r="E27" s="387"/>
      <c r="F27" s="254"/>
      <c r="G27" s="20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</row>
    <row r="28" spans="1:242" x14ac:dyDescent="0.25">
      <c r="A28" s="869" t="s">
        <v>33</v>
      </c>
      <c r="B28" s="870"/>
      <c r="C28" s="10"/>
      <c r="D28" s="269"/>
      <c r="E28" s="388"/>
      <c r="F28" s="254"/>
      <c r="G28" s="20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</row>
    <row r="29" spans="1:242" ht="32.25" customHeight="1" x14ac:dyDescent="0.25">
      <c r="A29" s="891" t="s">
        <v>225</v>
      </c>
      <c r="B29" s="870"/>
      <c r="C29" s="10" t="s">
        <v>35</v>
      </c>
      <c r="D29" s="270">
        <v>136.21</v>
      </c>
      <c r="E29" s="389">
        <f>NGUỒN!H24</f>
        <v>136.11130597770293</v>
      </c>
      <c r="F29" s="254">
        <f t="shared" si="0"/>
        <v>-7.2457251521240412E-2</v>
      </c>
      <c r="G29" s="20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</row>
    <row r="30" spans="1:242" x14ac:dyDescent="0.25">
      <c r="A30" s="857" t="s">
        <v>36</v>
      </c>
      <c r="B30" s="858"/>
      <c r="C30" s="10" t="s">
        <v>37</v>
      </c>
      <c r="D30" s="270">
        <v>128.76</v>
      </c>
      <c r="E30" s="389">
        <f>NGUỒN!H25</f>
        <v>128.72574506701997</v>
      </c>
      <c r="F30" s="254">
        <f t="shared" si="0"/>
        <v>-2.66037068810339E-2</v>
      </c>
      <c r="G30" s="20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</row>
    <row r="31" spans="1:242" x14ac:dyDescent="0.25">
      <c r="A31" s="857" t="s">
        <v>38</v>
      </c>
      <c r="B31" s="858"/>
      <c r="C31" s="10" t="s">
        <v>37</v>
      </c>
      <c r="D31" s="270">
        <v>107.29</v>
      </c>
      <c r="E31" s="389">
        <f>NGUỒN!H26</f>
        <v>107.28025844328877</v>
      </c>
      <c r="F31" s="254">
        <f t="shared" si="0"/>
        <v>-9.0796502108617359E-3</v>
      </c>
      <c r="G31" s="20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</row>
    <row r="32" spans="1:242" x14ac:dyDescent="0.25">
      <c r="A32" s="857" t="s">
        <v>39</v>
      </c>
      <c r="B32" s="858"/>
      <c r="C32" s="10" t="s">
        <v>37</v>
      </c>
      <c r="D32" s="270"/>
      <c r="E32" s="389"/>
      <c r="F32" s="254"/>
      <c r="G32" s="20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</row>
    <row r="33" spans="1:242" x14ac:dyDescent="0.25">
      <c r="A33" s="857" t="s">
        <v>40</v>
      </c>
      <c r="B33" s="858"/>
      <c r="C33" s="10" t="s">
        <v>37</v>
      </c>
      <c r="D33" s="270">
        <v>119.25</v>
      </c>
      <c r="E33" s="389">
        <f>NGUỒN!H28</f>
        <v>119.24867280435896</v>
      </c>
      <c r="F33" s="254">
        <f t="shared" si="0"/>
        <v>-1.1129523195297483E-3</v>
      </c>
      <c r="G33" s="20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</row>
    <row r="34" spans="1:242" x14ac:dyDescent="0.25">
      <c r="A34" s="857" t="s">
        <v>41</v>
      </c>
      <c r="B34" s="858"/>
      <c r="C34" s="10" t="s">
        <v>37</v>
      </c>
      <c r="D34" s="270"/>
      <c r="E34" s="389"/>
      <c r="F34" s="254"/>
      <c r="G34" s="20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</row>
    <row r="35" spans="1:242" x14ac:dyDescent="0.25">
      <c r="A35" s="857" t="s">
        <v>42</v>
      </c>
      <c r="B35" s="858"/>
      <c r="C35" s="10" t="s">
        <v>37</v>
      </c>
      <c r="D35" s="270"/>
      <c r="E35" s="389"/>
      <c r="F35" s="254"/>
      <c r="G35" s="20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</row>
    <row r="36" spans="1:242" x14ac:dyDescent="0.25">
      <c r="A36" s="857" t="s">
        <v>43</v>
      </c>
      <c r="B36" s="858"/>
      <c r="C36" s="10" t="s">
        <v>37</v>
      </c>
      <c r="D36" s="270"/>
      <c r="E36" s="389"/>
      <c r="F36" s="254"/>
      <c r="G36" s="20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</row>
    <row r="37" spans="1:242" ht="33.75" customHeight="1" x14ac:dyDescent="0.25">
      <c r="A37" s="891" t="s">
        <v>226</v>
      </c>
      <c r="B37" s="870"/>
      <c r="C37" s="10" t="s">
        <v>35</v>
      </c>
      <c r="D37" s="270">
        <v>45.21</v>
      </c>
      <c r="E37" s="389">
        <f>NGUỒN!H31</f>
        <v>45.378492543739085</v>
      </c>
      <c r="F37" s="254">
        <f t="shared" si="0"/>
        <v>0.37268866122336763</v>
      </c>
      <c r="G37" s="20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</row>
    <row r="38" spans="1:242" x14ac:dyDescent="0.25">
      <c r="A38" s="857" t="s">
        <v>36</v>
      </c>
      <c r="B38" s="858"/>
      <c r="C38" s="10" t="s">
        <v>37</v>
      </c>
      <c r="D38" s="270">
        <v>42.86</v>
      </c>
      <c r="E38" s="389">
        <f>NGUỒN!H32</f>
        <v>42.750759829849812</v>
      </c>
      <c r="F38" s="254">
        <f t="shared" si="0"/>
        <v>-0.25487673856786525</v>
      </c>
      <c r="G38" s="20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</row>
    <row r="39" spans="1:242" x14ac:dyDescent="0.25">
      <c r="A39" s="857" t="s">
        <v>38</v>
      </c>
      <c r="B39" s="858"/>
      <c r="C39" s="10" t="s">
        <v>37</v>
      </c>
      <c r="D39" s="270">
        <v>35.869999999999997</v>
      </c>
      <c r="E39" s="389">
        <f>NGUỒN!H33</f>
        <v>35.866177873603561</v>
      </c>
      <c r="F39" s="254">
        <f t="shared" si="0"/>
        <v>-1.0655495947688812E-2</v>
      </c>
      <c r="G39" s="20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</row>
    <row r="40" spans="1:242" x14ac:dyDescent="0.25">
      <c r="A40" s="857" t="s">
        <v>39</v>
      </c>
      <c r="B40" s="858"/>
      <c r="C40" s="10" t="s">
        <v>37</v>
      </c>
      <c r="D40" s="270"/>
      <c r="E40" s="389"/>
      <c r="F40" s="254"/>
      <c r="G40" s="20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</row>
    <row r="41" spans="1:242" x14ac:dyDescent="0.25">
      <c r="A41" s="857" t="s">
        <v>40</v>
      </c>
      <c r="B41" s="858"/>
      <c r="C41" s="10" t="s">
        <v>37</v>
      </c>
      <c r="D41" s="270">
        <v>39.67</v>
      </c>
      <c r="E41" s="389">
        <f>NGUỒN!H35</f>
        <v>39.61664344641742</v>
      </c>
      <c r="F41" s="254">
        <f t="shared" si="0"/>
        <v>-0.13450101734958786</v>
      </c>
      <c r="G41" s="20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</row>
    <row r="42" spans="1:242" x14ac:dyDescent="0.25">
      <c r="A42" s="857" t="s">
        <v>41</v>
      </c>
      <c r="B42" s="858"/>
      <c r="C42" s="10" t="s">
        <v>37</v>
      </c>
      <c r="D42" s="270"/>
      <c r="E42" s="389"/>
      <c r="F42" s="254"/>
      <c r="G42" s="20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</row>
    <row r="43" spans="1:242" x14ac:dyDescent="0.25">
      <c r="A43" s="857" t="s">
        <v>42</v>
      </c>
      <c r="B43" s="858"/>
      <c r="C43" s="10" t="s">
        <v>37</v>
      </c>
      <c r="D43" s="270"/>
      <c r="E43" s="389"/>
      <c r="F43" s="254"/>
      <c r="G43" s="20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</row>
    <row r="44" spans="1:242" x14ac:dyDescent="0.25">
      <c r="A44" s="857" t="s">
        <v>43</v>
      </c>
      <c r="B44" s="858"/>
      <c r="C44" s="10" t="s">
        <v>37</v>
      </c>
      <c r="D44" s="270"/>
      <c r="E44" s="389"/>
      <c r="F44" s="254"/>
      <c r="G44" s="20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</row>
    <row r="45" spans="1:242" ht="33" customHeight="1" x14ac:dyDescent="0.3">
      <c r="A45" s="892" t="s">
        <v>227</v>
      </c>
      <c r="B45" s="868"/>
      <c r="C45" s="10" t="s">
        <v>236</v>
      </c>
      <c r="D45" s="271">
        <v>4.3799999999999999E-2</v>
      </c>
      <c r="E45" s="390">
        <f>NGUỒN!H38</f>
        <v>4.356786272136625E-2</v>
      </c>
      <c r="F45" s="254">
        <f t="shared" si="0"/>
        <v>-0.52999378683504184</v>
      </c>
      <c r="G45" s="20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</row>
    <row r="46" spans="1:242" x14ac:dyDescent="0.25">
      <c r="A46" s="857" t="s">
        <v>36</v>
      </c>
      <c r="B46" s="858"/>
      <c r="C46" s="10" t="s">
        <v>37</v>
      </c>
      <c r="D46" s="271">
        <v>4.1450000000000001E-2</v>
      </c>
      <c r="E46" s="390">
        <f>NGUỒN!H39</f>
        <v>4.0954481627097535E-2</v>
      </c>
      <c r="F46" s="254">
        <f t="shared" si="0"/>
        <v>-1.1954604895113781</v>
      </c>
      <c r="G46" s="20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</row>
    <row r="47" spans="1:242" x14ac:dyDescent="0.25">
      <c r="A47" s="857" t="s">
        <v>38</v>
      </c>
      <c r="B47" s="858"/>
      <c r="C47" s="10" t="s">
        <v>37</v>
      </c>
      <c r="D47" s="271">
        <v>3.4349999999999999E-2</v>
      </c>
      <c r="E47" s="390">
        <f>NGUỒN!H40</f>
        <v>3.4347525081534588E-2</v>
      </c>
      <c r="F47" s="254">
        <f t="shared" si="0"/>
        <v>-7.2050028105100526E-3</v>
      </c>
      <c r="G47" s="20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</row>
    <row r="48" spans="1:242" x14ac:dyDescent="0.25">
      <c r="A48" s="857" t="s">
        <v>39</v>
      </c>
      <c r="B48" s="858"/>
      <c r="C48" s="10"/>
      <c r="D48" s="271"/>
      <c r="E48" s="390"/>
      <c r="F48" s="254"/>
      <c r="G48" s="20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</row>
    <row r="49" spans="1:242" x14ac:dyDescent="0.25">
      <c r="A49" s="857" t="s">
        <v>40</v>
      </c>
      <c r="B49" s="858"/>
      <c r="C49" s="10" t="s">
        <v>37</v>
      </c>
      <c r="D49" s="271">
        <v>3.8249999999999999E-2</v>
      </c>
      <c r="E49" s="390">
        <f>NGUỒN!H42</f>
        <v>3.8146008128323965E-2</v>
      </c>
      <c r="F49" s="254">
        <f t="shared" si="0"/>
        <v>-0.27187417431643041</v>
      </c>
      <c r="G49" s="20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</row>
    <row r="50" spans="1:242" x14ac:dyDescent="0.25">
      <c r="A50" s="857" t="s">
        <v>41</v>
      </c>
      <c r="B50" s="858"/>
      <c r="C50" s="10" t="s">
        <v>37</v>
      </c>
      <c r="D50" s="271"/>
      <c r="E50" s="390"/>
      <c r="F50" s="254"/>
      <c r="G50" s="20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</row>
    <row r="51" spans="1:242" x14ac:dyDescent="0.25">
      <c r="A51" s="857" t="s">
        <v>42</v>
      </c>
      <c r="B51" s="858"/>
      <c r="C51" s="10" t="s">
        <v>37</v>
      </c>
      <c r="D51" s="271"/>
      <c r="E51" s="390"/>
      <c r="F51" s="254"/>
      <c r="G51" s="20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</row>
    <row r="52" spans="1:242" x14ac:dyDescent="0.25">
      <c r="A52" s="857" t="s">
        <v>43</v>
      </c>
      <c r="B52" s="858"/>
      <c r="C52" s="10" t="s">
        <v>37</v>
      </c>
      <c r="D52" s="271"/>
      <c r="E52" s="390"/>
      <c r="F52" s="254"/>
      <c r="G52" s="20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</row>
    <row r="53" spans="1:242" ht="33" customHeight="1" x14ac:dyDescent="0.25">
      <c r="A53" s="892" t="s">
        <v>228</v>
      </c>
      <c r="B53" s="868"/>
      <c r="C53" s="10" t="s">
        <v>237</v>
      </c>
      <c r="D53" s="271">
        <v>2.3599999999999999E-2</v>
      </c>
      <c r="E53" s="390">
        <f>NGUỒN!H45</f>
        <v>2.350820555802657E-2</v>
      </c>
      <c r="F53" s="254">
        <f t="shared" si="0"/>
        <v>-0.38895949988741224</v>
      </c>
      <c r="G53" s="20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</row>
    <row r="54" spans="1:242" x14ac:dyDescent="0.25">
      <c r="A54" s="857" t="s">
        <v>36</v>
      </c>
      <c r="B54" s="858"/>
      <c r="C54" s="10" t="s">
        <v>37</v>
      </c>
      <c r="D54" s="271">
        <v>2.1860000000000001E-2</v>
      </c>
      <c r="E54" s="390">
        <f>NGUỒN!H46</f>
        <v>2.1483997549244179E-2</v>
      </c>
      <c r="F54" s="254">
        <f t="shared" si="0"/>
        <v>-1.7200478076661565</v>
      </c>
      <c r="G54" s="20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</row>
    <row r="55" spans="1:242" x14ac:dyDescent="0.25">
      <c r="A55" s="857" t="s">
        <v>38</v>
      </c>
      <c r="B55" s="858"/>
      <c r="C55" s="10" t="s">
        <v>37</v>
      </c>
      <c r="D55" s="271">
        <v>1.857E-2</v>
      </c>
      <c r="E55" s="390">
        <f>NGUỒN!H47</f>
        <v>1.8556339797370317E-2</v>
      </c>
      <c r="F55" s="254">
        <f t="shared" si="0"/>
        <v>-7.3560595744117066E-2</v>
      </c>
      <c r="G55" s="20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</row>
    <row r="56" spans="1:242" x14ac:dyDescent="0.25">
      <c r="A56" s="857" t="s">
        <v>39</v>
      </c>
      <c r="B56" s="858"/>
      <c r="C56" s="10" t="s">
        <v>37</v>
      </c>
      <c r="D56" s="271"/>
      <c r="E56" s="390"/>
      <c r="F56" s="254"/>
      <c r="G56" s="20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</row>
    <row r="57" spans="1:242" x14ac:dyDescent="0.25">
      <c r="A57" s="857" t="s">
        <v>40</v>
      </c>
      <c r="B57" s="858"/>
      <c r="C57" s="10" t="s">
        <v>37</v>
      </c>
      <c r="D57" s="271">
        <v>2.069E-2</v>
      </c>
      <c r="E57" s="390">
        <f>NGUỒN!H49</f>
        <v>2.0451007666216357E-2</v>
      </c>
      <c r="F57" s="254">
        <f t="shared" si="0"/>
        <v>-1.1551103614482525</v>
      </c>
      <c r="G57" s="20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</row>
    <row r="58" spans="1:242" x14ac:dyDescent="0.25">
      <c r="A58" s="857" t="s">
        <v>41</v>
      </c>
      <c r="B58" s="858"/>
      <c r="C58" s="10" t="s">
        <v>37</v>
      </c>
      <c r="D58" s="271"/>
      <c r="E58" s="390"/>
      <c r="F58" s="254"/>
      <c r="G58" s="20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</row>
    <row r="59" spans="1:242" x14ac:dyDescent="0.25">
      <c r="A59" s="857" t="s">
        <v>42</v>
      </c>
      <c r="B59" s="858"/>
      <c r="C59" s="10" t="s">
        <v>37</v>
      </c>
      <c r="D59" s="271"/>
      <c r="E59" s="390"/>
      <c r="F59" s="254"/>
      <c r="G59" s="20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  <c r="GW59" s="22"/>
      <c r="GX59" s="22"/>
      <c r="GY59" s="22"/>
      <c r="GZ59" s="22"/>
      <c r="HA59" s="22"/>
      <c r="HB59" s="22"/>
      <c r="HC59" s="22"/>
      <c r="HD59" s="22"/>
      <c r="HE59" s="22"/>
      <c r="HF59" s="22"/>
      <c r="HG59" s="22"/>
      <c r="HH59" s="22"/>
      <c r="HI59" s="22"/>
      <c r="HJ59" s="22"/>
      <c r="HK59" s="22"/>
      <c r="HL59" s="22"/>
      <c r="HM59" s="22"/>
      <c r="HN59" s="22"/>
      <c r="HO59" s="22"/>
      <c r="HP59" s="22"/>
      <c r="HQ59" s="22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  <c r="IH59" s="22"/>
    </row>
    <row r="60" spans="1:242" x14ac:dyDescent="0.25">
      <c r="A60" s="857" t="s">
        <v>43</v>
      </c>
      <c r="B60" s="858"/>
      <c r="C60" s="10" t="s">
        <v>37</v>
      </c>
      <c r="D60" s="271"/>
      <c r="E60" s="390"/>
      <c r="F60" s="254"/>
      <c r="G60" s="20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</row>
    <row r="61" spans="1:242" ht="33.75" customHeight="1" x14ac:dyDescent="0.25">
      <c r="A61" s="894" t="s">
        <v>229</v>
      </c>
      <c r="B61" s="864"/>
      <c r="C61" s="10" t="s">
        <v>35</v>
      </c>
      <c r="D61" s="272">
        <v>185.76</v>
      </c>
      <c r="E61" s="391">
        <f>NGUỒN!H52</f>
        <v>185.25132077330551</v>
      </c>
      <c r="F61" s="254">
        <f t="shared" si="0"/>
        <v>-0.27383679300951907</v>
      </c>
      <c r="G61" s="20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</row>
    <row r="62" spans="1:242" x14ac:dyDescent="0.25">
      <c r="A62" s="857" t="s">
        <v>48</v>
      </c>
      <c r="B62" s="858"/>
      <c r="C62" s="10" t="s">
        <v>37</v>
      </c>
      <c r="D62" s="272"/>
      <c r="E62" s="391"/>
      <c r="F62" s="254"/>
      <c r="G62" s="20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</row>
    <row r="63" spans="1:242" x14ac:dyDescent="0.25">
      <c r="A63" s="857" t="s">
        <v>49</v>
      </c>
      <c r="B63" s="858"/>
      <c r="C63" s="10" t="s">
        <v>37</v>
      </c>
      <c r="D63" s="272">
        <v>164.3</v>
      </c>
      <c r="E63" s="391" t="e">
        <f>NGUỒN!H54</f>
        <v>#DIV/0!</v>
      </c>
      <c r="F63" s="254" t="e">
        <f t="shared" si="0"/>
        <v>#DIV/0!</v>
      </c>
      <c r="G63" s="20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</row>
    <row r="64" spans="1:242" x14ac:dyDescent="0.25">
      <c r="A64" s="857" t="s">
        <v>50</v>
      </c>
      <c r="B64" s="858"/>
      <c r="C64" s="10" t="s">
        <v>37</v>
      </c>
      <c r="D64" s="272"/>
      <c r="E64" s="391"/>
      <c r="F64" s="254"/>
      <c r="G64" s="20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</row>
    <row r="65" spans="1:242" ht="32.25" customHeight="1" x14ac:dyDescent="0.25">
      <c r="A65" s="892" t="s">
        <v>231</v>
      </c>
      <c r="B65" s="868"/>
      <c r="C65" s="10" t="s">
        <v>237</v>
      </c>
      <c r="D65" s="273">
        <v>4.4400000000000002E-2</v>
      </c>
      <c r="E65" s="392">
        <f>NGUỒN!H55</f>
        <v>4.4416405561410029E-2</v>
      </c>
      <c r="F65" s="254">
        <f t="shared" si="0"/>
        <v>3.6949462635195253E-2</v>
      </c>
      <c r="G65" s="20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  <c r="IH65" s="22"/>
    </row>
    <row r="66" spans="1:242" x14ac:dyDescent="0.25">
      <c r="A66" s="857" t="s">
        <v>48</v>
      </c>
      <c r="B66" s="858"/>
      <c r="C66" s="10" t="s">
        <v>37</v>
      </c>
      <c r="D66" s="273"/>
      <c r="E66" s="392"/>
      <c r="F66" s="254"/>
      <c r="G66" s="20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  <c r="ID66" s="22"/>
      <c r="IE66" s="22"/>
      <c r="IF66" s="22"/>
      <c r="IG66" s="22"/>
      <c r="IH66" s="22"/>
    </row>
    <row r="67" spans="1:242" x14ac:dyDescent="0.25">
      <c r="A67" s="857" t="s">
        <v>49</v>
      </c>
      <c r="B67" s="858"/>
      <c r="C67" s="10" t="s">
        <v>37</v>
      </c>
      <c r="D67" s="273">
        <v>3.8899999999999997E-2</v>
      </c>
      <c r="E67" s="392" t="e">
        <f>NGUỒN!H57</f>
        <v>#DIV/0!</v>
      </c>
      <c r="F67" s="254" t="e">
        <f t="shared" si="0"/>
        <v>#DIV/0!</v>
      </c>
      <c r="G67" s="20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  <c r="ID67" s="22"/>
      <c r="IE67" s="22"/>
      <c r="IF67" s="22"/>
      <c r="IG67" s="22"/>
      <c r="IH67" s="22"/>
    </row>
    <row r="68" spans="1:242" x14ac:dyDescent="0.25">
      <c r="A68" s="857" t="s">
        <v>50</v>
      </c>
      <c r="B68" s="858"/>
      <c r="C68" s="10" t="s">
        <v>37</v>
      </c>
      <c r="D68" s="273"/>
      <c r="E68" s="392"/>
      <c r="F68" s="254"/>
      <c r="G68" s="20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  <c r="EQ68" s="22"/>
      <c r="ER68" s="22"/>
      <c r="ES68" s="22"/>
      <c r="ET68" s="22"/>
      <c r="EU68" s="22"/>
      <c r="EV68" s="22"/>
      <c r="EW68" s="22"/>
      <c r="EX68" s="22"/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  <c r="GW68" s="22"/>
      <c r="GX68" s="22"/>
      <c r="GY68" s="22"/>
      <c r="GZ68" s="22"/>
      <c r="HA68" s="22"/>
      <c r="HB68" s="22"/>
      <c r="HC68" s="22"/>
      <c r="HD68" s="22"/>
      <c r="HE68" s="22"/>
      <c r="HF68" s="22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22"/>
      <c r="HR68" s="22"/>
      <c r="HS68" s="22"/>
      <c r="HT68" s="22"/>
      <c r="HU68" s="22"/>
      <c r="HV68" s="22"/>
      <c r="HW68" s="22"/>
      <c r="HX68" s="22"/>
      <c r="HY68" s="22"/>
      <c r="HZ68" s="22"/>
      <c r="IA68" s="22"/>
      <c r="IB68" s="22"/>
      <c r="IC68" s="22"/>
      <c r="ID68" s="22"/>
      <c r="IE68" s="22"/>
      <c r="IF68" s="22"/>
      <c r="IG68" s="22"/>
      <c r="IH68" s="22"/>
    </row>
    <row r="69" spans="1:242" ht="33" customHeight="1" x14ac:dyDescent="0.25">
      <c r="A69" s="892" t="s">
        <v>230</v>
      </c>
      <c r="B69" s="868"/>
      <c r="C69" s="10" t="s">
        <v>237</v>
      </c>
      <c r="D69" s="274">
        <v>2.4230000000000002E-2</v>
      </c>
      <c r="E69" s="392">
        <f>NGUỒN!H58</f>
        <v>2.4240020970519881E-2</v>
      </c>
      <c r="F69" s="254">
        <f t="shared" si="0"/>
        <v>4.1357699215349618E-2</v>
      </c>
      <c r="G69" s="20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  <c r="GW69" s="22"/>
      <c r="GX69" s="22"/>
      <c r="GY69" s="22"/>
      <c r="GZ69" s="22"/>
      <c r="HA69" s="22"/>
      <c r="HB69" s="22"/>
      <c r="HC69" s="22"/>
      <c r="HD69" s="22"/>
      <c r="HE69" s="22"/>
      <c r="HF69" s="22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22"/>
      <c r="HR69" s="22"/>
      <c r="HS69" s="22"/>
      <c r="HT69" s="22"/>
      <c r="HU69" s="22"/>
      <c r="HV69" s="22"/>
      <c r="HW69" s="22"/>
      <c r="HX69" s="22"/>
      <c r="HY69" s="22"/>
      <c r="HZ69" s="22"/>
      <c r="IA69" s="22"/>
      <c r="IB69" s="22"/>
      <c r="IC69" s="22"/>
      <c r="ID69" s="22"/>
      <c r="IE69" s="22"/>
      <c r="IF69" s="22"/>
      <c r="IG69" s="22"/>
      <c r="IH69" s="22"/>
    </row>
    <row r="70" spans="1:242" x14ac:dyDescent="0.25">
      <c r="A70" s="857" t="s">
        <v>48</v>
      </c>
      <c r="B70" s="858"/>
      <c r="C70" s="10" t="s">
        <v>37</v>
      </c>
      <c r="D70" s="274"/>
      <c r="E70" s="393"/>
      <c r="F70" s="254"/>
      <c r="G70" s="20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  <c r="EC70" s="22"/>
      <c r="ED70" s="22"/>
      <c r="EE70" s="22"/>
      <c r="EF70" s="22"/>
      <c r="EG70" s="22"/>
      <c r="EH70" s="22"/>
      <c r="EI70" s="22"/>
      <c r="EJ70" s="22"/>
      <c r="EK70" s="22"/>
      <c r="EL70" s="22"/>
      <c r="EM70" s="22"/>
      <c r="EN70" s="22"/>
      <c r="EO70" s="22"/>
      <c r="EP70" s="22"/>
      <c r="EQ70" s="22"/>
      <c r="ER70" s="22"/>
      <c r="ES70" s="22"/>
      <c r="ET70" s="22"/>
      <c r="EU70" s="22"/>
      <c r="EV70" s="22"/>
      <c r="EW70" s="22"/>
      <c r="EX70" s="22"/>
      <c r="EY70" s="22"/>
      <c r="EZ70" s="22"/>
      <c r="FA70" s="22"/>
      <c r="FB70" s="22"/>
      <c r="FC70" s="22"/>
      <c r="FD70" s="22"/>
      <c r="FE70" s="22"/>
      <c r="FF70" s="22"/>
      <c r="FG70" s="22"/>
      <c r="FH70" s="22"/>
      <c r="FI70" s="22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/>
      <c r="GB70" s="22"/>
      <c r="GC70" s="22"/>
      <c r="GD70" s="22"/>
      <c r="GE70" s="22"/>
      <c r="GF70" s="22"/>
      <c r="GG70" s="22"/>
      <c r="GH70" s="22"/>
      <c r="GI70" s="22"/>
      <c r="GJ70" s="22"/>
      <c r="GK70" s="22"/>
      <c r="GL70" s="22"/>
      <c r="GM70" s="22"/>
      <c r="GN70" s="22"/>
      <c r="GO70" s="22"/>
      <c r="GP70" s="22"/>
      <c r="GQ70" s="22"/>
      <c r="GR70" s="22"/>
      <c r="GS70" s="22"/>
      <c r="GT70" s="22"/>
      <c r="GU70" s="22"/>
      <c r="GV70" s="22"/>
      <c r="GW70" s="22"/>
      <c r="GX70" s="22"/>
      <c r="GY70" s="22"/>
      <c r="GZ70" s="22"/>
      <c r="HA70" s="22"/>
      <c r="HB70" s="22"/>
      <c r="HC70" s="22"/>
      <c r="HD70" s="22"/>
      <c r="HE70" s="22"/>
      <c r="HF70" s="22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22"/>
      <c r="HR70" s="22"/>
      <c r="HS70" s="22"/>
      <c r="HT70" s="22"/>
      <c r="HU70" s="22"/>
      <c r="HV70" s="22"/>
      <c r="HW70" s="22"/>
      <c r="HX70" s="22"/>
      <c r="HY70" s="22"/>
      <c r="HZ70" s="22"/>
      <c r="IA70" s="22"/>
      <c r="IB70" s="22"/>
      <c r="IC70" s="22"/>
      <c r="ID70" s="22"/>
      <c r="IE70" s="22"/>
      <c r="IF70" s="22"/>
      <c r="IG70" s="22"/>
      <c r="IH70" s="22"/>
    </row>
    <row r="71" spans="1:242" x14ac:dyDescent="0.25">
      <c r="A71" s="857" t="s">
        <v>49</v>
      </c>
      <c r="B71" s="858"/>
      <c r="C71" s="10" t="s">
        <v>37</v>
      </c>
      <c r="D71" s="274">
        <v>2.1080000000000002E-2</v>
      </c>
      <c r="E71" s="393" t="e">
        <f>NGUỒN!H60</f>
        <v>#DIV/0!</v>
      </c>
      <c r="F71" s="254" t="e">
        <f t="shared" si="0"/>
        <v>#DIV/0!</v>
      </c>
      <c r="G71" s="20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  <c r="EC71" s="22"/>
      <c r="ED71" s="22"/>
      <c r="EE71" s="22"/>
      <c r="EF71" s="22"/>
      <c r="EG71" s="22"/>
      <c r="EH71" s="22"/>
      <c r="EI71" s="22"/>
      <c r="EJ71" s="22"/>
      <c r="EK71" s="22"/>
      <c r="EL71" s="22"/>
      <c r="EM71" s="22"/>
      <c r="EN71" s="22"/>
      <c r="EO71" s="22"/>
      <c r="EP71" s="22"/>
      <c r="EQ71" s="22"/>
      <c r="ER71" s="22"/>
      <c r="ES71" s="22"/>
      <c r="ET71" s="22"/>
      <c r="EU71" s="22"/>
      <c r="EV71" s="22"/>
      <c r="EW71" s="22"/>
      <c r="EX71" s="22"/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2"/>
      <c r="GE71" s="22"/>
      <c r="GF71" s="22"/>
      <c r="GG71" s="22"/>
      <c r="GH71" s="22"/>
      <c r="GI71" s="22"/>
      <c r="GJ71" s="22"/>
      <c r="GK71" s="22"/>
      <c r="GL71" s="22"/>
      <c r="GM71" s="22"/>
      <c r="GN71" s="22"/>
      <c r="GO71" s="22"/>
      <c r="GP71" s="22"/>
      <c r="GQ71" s="22"/>
      <c r="GR71" s="22"/>
      <c r="GS71" s="22"/>
      <c r="GT71" s="22"/>
      <c r="GU71" s="22"/>
      <c r="GV71" s="22"/>
      <c r="GW71" s="22"/>
      <c r="GX71" s="22"/>
      <c r="GY71" s="22"/>
      <c r="GZ71" s="22"/>
      <c r="HA71" s="22"/>
      <c r="HB71" s="22"/>
      <c r="HC71" s="22"/>
      <c r="HD71" s="22"/>
      <c r="HE71" s="22"/>
      <c r="HF71" s="22"/>
      <c r="HG71" s="22"/>
      <c r="HH71" s="22"/>
      <c r="HI71" s="22"/>
      <c r="HJ71" s="22"/>
      <c r="HK71" s="22"/>
      <c r="HL71" s="22"/>
      <c r="HM71" s="22"/>
      <c r="HN71" s="22"/>
      <c r="HO71" s="22"/>
      <c r="HP71" s="22"/>
      <c r="HQ71" s="22"/>
      <c r="HR71" s="22"/>
      <c r="HS71" s="22"/>
      <c r="HT71" s="22"/>
      <c r="HU71" s="22"/>
      <c r="HV71" s="22"/>
      <c r="HW71" s="22"/>
      <c r="HX71" s="22"/>
      <c r="HY71" s="22"/>
      <c r="HZ71" s="22"/>
      <c r="IA71" s="22"/>
      <c r="IB71" s="22"/>
      <c r="IC71" s="22"/>
      <c r="ID71" s="22"/>
      <c r="IE71" s="22"/>
      <c r="IF71" s="22"/>
      <c r="IG71" s="22"/>
      <c r="IH71" s="22"/>
    </row>
    <row r="72" spans="1:242" x14ac:dyDescent="0.25">
      <c r="A72" s="857" t="s">
        <v>50</v>
      </c>
      <c r="B72" s="858"/>
      <c r="C72" s="10" t="s">
        <v>37</v>
      </c>
      <c r="D72" s="274"/>
      <c r="E72" s="393"/>
      <c r="F72" s="254"/>
      <c r="G72" s="20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22"/>
      <c r="HV72" s="22"/>
      <c r="HW72" s="22"/>
      <c r="HX72" s="22"/>
      <c r="HY72" s="22"/>
      <c r="HZ72" s="22"/>
      <c r="IA72" s="22"/>
      <c r="IB72" s="22"/>
      <c r="IC72" s="22"/>
      <c r="ID72" s="22"/>
      <c r="IE72" s="22"/>
      <c r="IF72" s="22"/>
      <c r="IG72" s="22"/>
      <c r="IH72" s="22"/>
    </row>
    <row r="73" spans="1:242" ht="33.75" customHeight="1" x14ac:dyDescent="0.25">
      <c r="A73" s="893" t="s">
        <v>232</v>
      </c>
      <c r="B73" s="866"/>
      <c r="C73" s="10" t="s">
        <v>35</v>
      </c>
      <c r="D73" s="275">
        <v>3.1E-2</v>
      </c>
      <c r="E73" s="394">
        <f>NGUỒN!H75</f>
        <v>3.0189104126020157E-2</v>
      </c>
      <c r="F73" s="254">
        <f t="shared" si="0"/>
        <v>-2.615793141870459</v>
      </c>
      <c r="G73" s="20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22"/>
      <c r="HT73" s="22"/>
      <c r="HU73" s="22"/>
      <c r="HV73" s="22"/>
      <c r="HW73" s="22"/>
      <c r="HX73" s="22"/>
      <c r="HY73" s="22"/>
      <c r="HZ73" s="22"/>
      <c r="IA73" s="22"/>
      <c r="IB73" s="22"/>
      <c r="IC73" s="22"/>
      <c r="ID73" s="22"/>
      <c r="IE73" s="22"/>
      <c r="IF73" s="22"/>
      <c r="IG73" s="22"/>
      <c r="IH73" s="22"/>
    </row>
    <row r="74" spans="1:242" x14ac:dyDescent="0.25">
      <c r="A74" s="857" t="s">
        <v>48</v>
      </c>
      <c r="B74" s="858"/>
      <c r="C74" s="10" t="s">
        <v>37</v>
      </c>
      <c r="D74" s="275"/>
      <c r="E74" s="394"/>
      <c r="F74" s="254"/>
      <c r="G74" s="20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  <c r="EC74" s="22"/>
      <c r="ED74" s="22"/>
      <c r="EE74" s="22"/>
      <c r="EF74" s="22"/>
      <c r="EG74" s="22"/>
      <c r="EH74" s="22"/>
      <c r="EI74" s="22"/>
      <c r="EJ74" s="22"/>
      <c r="EK74" s="22"/>
      <c r="EL74" s="22"/>
      <c r="EM74" s="22"/>
      <c r="EN74" s="22"/>
      <c r="EO74" s="22"/>
      <c r="EP74" s="22"/>
      <c r="EQ74" s="22"/>
      <c r="ER74" s="22"/>
      <c r="ES74" s="22"/>
      <c r="ET74" s="22"/>
      <c r="EU74" s="22"/>
      <c r="EV74" s="22"/>
      <c r="EW74" s="22"/>
      <c r="EX74" s="22"/>
      <c r="EY74" s="22"/>
      <c r="EZ74" s="22"/>
      <c r="FA74" s="22"/>
      <c r="FB74" s="22"/>
      <c r="FC74" s="22"/>
      <c r="FD74" s="22"/>
      <c r="FE74" s="22"/>
      <c r="FF74" s="22"/>
      <c r="FG74" s="22"/>
      <c r="FH74" s="22"/>
      <c r="FI74" s="22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2"/>
      <c r="GL74" s="22"/>
      <c r="GM74" s="22"/>
      <c r="GN74" s="22"/>
      <c r="GO74" s="22"/>
      <c r="GP74" s="22"/>
      <c r="GQ74" s="22"/>
      <c r="GR74" s="22"/>
      <c r="GS74" s="22"/>
      <c r="GT74" s="22"/>
      <c r="GU74" s="22"/>
      <c r="GV74" s="22"/>
      <c r="GW74" s="22"/>
      <c r="GX74" s="22"/>
      <c r="GY74" s="22"/>
      <c r="GZ74" s="22"/>
      <c r="HA74" s="22"/>
      <c r="HB74" s="22"/>
      <c r="HC74" s="22"/>
      <c r="HD74" s="22"/>
      <c r="HE74" s="22"/>
      <c r="HF74" s="22"/>
      <c r="HG74" s="22"/>
      <c r="HH74" s="22"/>
      <c r="HI74" s="22"/>
      <c r="HJ74" s="22"/>
      <c r="HK74" s="22"/>
      <c r="HL74" s="22"/>
      <c r="HM74" s="22"/>
      <c r="HN74" s="22"/>
      <c r="HO74" s="22"/>
      <c r="HP74" s="22"/>
      <c r="HQ74" s="22"/>
      <c r="HR74" s="22"/>
      <c r="HS74" s="22"/>
      <c r="HT74" s="22"/>
      <c r="HU74" s="22"/>
      <c r="HV74" s="22"/>
      <c r="HW74" s="22"/>
      <c r="HX74" s="22"/>
      <c r="HY74" s="22"/>
      <c r="HZ74" s="22"/>
      <c r="IA74" s="22"/>
      <c r="IB74" s="22"/>
      <c r="IC74" s="22"/>
      <c r="ID74" s="22"/>
      <c r="IE74" s="22"/>
      <c r="IF74" s="22"/>
      <c r="IG74" s="22"/>
      <c r="IH74" s="22"/>
    </row>
    <row r="75" spans="1:242" x14ac:dyDescent="0.25">
      <c r="A75" s="857" t="s">
        <v>49</v>
      </c>
      <c r="B75" s="858"/>
      <c r="C75" s="10" t="s">
        <v>37</v>
      </c>
      <c r="D75" s="275">
        <v>2.7E-2</v>
      </c>
      <c r="E75" s="394" t="e">
        <f>NGUỒN!H77</f>
        <v>#DIV/0!</v>
      </c>
      <c r="F75" s="254" t="e">
        <f t="shared" si="0"/>
        <v>#DIV/0!</v>
      </c>
      <c r="G75" s="20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  <c r="EC75" s="22"/>
      <c r="ED75" s="22"/>
      <c r="EE75" s="22"/>
      <c r="EF75" s="22"/>
      <c r="EG75" s="22"/>
      <c r="EH75" s="22"/>
      <c r="EI75" s="22"/>
      <c r="EJ75" s="22"/>
      <c r="EK75" s="22"/>
      <c r="EL75" s="22"/>
      <c r="EM75" s="22"/>
      <c r="EN75" s="22"/>
      <c r="EO75" s="22"/>
      <c r="EP75" s="22"/>
      <c r="EQ75" s="22"/>
      <c r="ER75" s="22"/>
      <c r="ES75" s="22"/>
      <c r="ET75" s="22"/>
      <c r="EU75" s="22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2"/>
      <c r="HF75" s="22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22"/>
      <c r="HR75" s="22"/>
      <c r="HS75" s="22"/>
      <c r="HT75" s="22"/>
      <c r="HU75" s="22"/>
      <c r="HV75" s="22"/>
      <c r="HW75" s="22"/>
      <c r="HX75" s="22"/>
      <c r="HY75" s="22"/>
      <c r="HZ75" s="22"/>
      <c r="IA75" s="22"/>
      <c r="IB75" s="22"/>
      <c r="IC75" s="22"/>
      <c r="ID75" s="22"/>
      <c r="IE75" s="22"/>
      <c r="IF75" s="22"/>
      <c r="IG75" s="22"/>
      <c r="IH75" s="22"/>
    </row>
    <row r="76" spans="1:242" x14ac:dyDescent="0.25">
      <c r="A76" s="857" t="s">
        <v>50</v>
      </c>
      <c r="B76" s="858"/>
      <c r="C76" s="10" t="s">
        <v>37</v>
      </c>
      <c r="D76" s="275"/>
      <c r="E76" s="394"/>
      <c r="F76" s="254"/>
      <c r="G76" s="20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  <c r="EC76" s="22"/>
      <c r="ED76" s="22"/>
      <c r="EE76" s="22"/>
      <c r="EF76" s="22"/>
      <c r="EG76" s="22"/>
      <c r="EH76" s="22"/>
      <c r="EI76" s="22"/>
      <c r="EJ76" s="22"/>
      <c r="EK76" s="22"/>
      <c r="EL76" s="22"/>
      <c r="EM76" s="22"/>
      <c r="EN76" s="22"/>
      <c r="EO76" s="22"/>
      <c r="EP76" s="22"/>
      <c r="EQ76" s="22"/>
      <c r="ER76" s="22"/>
      <c r="ES76" s="22"/>
      <c r="ET76" s="22"/>
      <c r="EU76" s="22"/>
      <c r="EV76" s="22"/>
      <c r="EW76" s="22"/>
      <c r="EX76" s="22"/>
      <c r="EY76" s="22"/>
      <c r="EZ76" s="22"/>
      <c r="FA76" s="22"/>
      <c r="FB76" s="22"/>
      <c r="FC76" s="22"/>
      <c r="FD76" s="22"/>
      <c r="FE76" s="22"/>
      <c r="FF76" s="22"/>
      <c r="FG76" s="22"/>
      <c r="FH76" s="22"/>
      <c r="FI76" s="22"/>
      <c r="FJ76" s="22"/>
      <c r="FK76" s="22"/>
      <c r="FL76" s="22"/>
      <c r="FM76" s="22"/>
      <c r="FN76" s="22"/>
      <c r="FO76" s="22"/>
      <c r="FP76" s="22"/>
      <c r="FQ76" s="22"/>
      <c r="FR76" s="22"/>
      <c r="FS76" s="22"/>
      <c r="FT76" s="22"/>
      <c r="FU76" s="22"/>
      <c r="FV76" s="22"/>
      <c r="FW76" s="22"/>
      <c r="FX76" s="22"/>
      <c r="FY76" s="22"/>
      <c r="FZ76" s="22"/>
      <c r="GA76" s="22"/>
      <c r="GB76" s="22"/>
      <c r="GC76" s="22"/>
      <c r="GD76" s="22"/>
      <c r="GE76" s="22"/>
      <c r="GF76" s="22"/>
      <c r="GG76" s="22"/>
      <c r="GH76" s="22"/>
      <c r="GI76" s="22"/>
      <c r="GJ76" s="22"/>
      <c r="GK76" s="22"/>
      <c r="GL76" s="22"/>
      <c r="GM76" s="22"/>
      <c r="GN76" s="22"/>
      <c r="GO76" s="22"/>
      <c r="GP76" s="22"/>
      <c r="GQ76" s="22"/>
      <c r="GR76" s="22"/>
      <c r="GS76" s="22"/>
      <c r="GT76" s="22"/>
      <c r="GU76" s="22"/>
      <c r="GV76" s="22"/>
      <c r="GW76" s="22"/>
      <c r="GX76" s="22"/>
      <c r="GY76" s="22"/>
      <c r="GZ76" s="22"/>
      <c r="HA76" s="22"/>
      <c r="HB76" s="22"/>
      <c r="HC76" s="22"/>
      <c r="HD76" s="22"/>
      <c r="HE76" s="22"/>
      <c r="HF76" s="22"/>
      <c r="HG76" s="22"/>
      <c r="HH76" s="22"/>
      <c r="HI76" s="22"/>
      <c r="HJ76" s="22"/>
      <c r="HK76" s="22"/>
      <c r="HL76" s="22"/>
      <c r="HM76" s="22"/>
      <c r="HN76" s="22"/>
      <c r="HO76" s="22"/>
      <c r="HP76" s="22"/>
      <c r="HQ76" s="22"/>
      <c r="HR76" s="22"/>
      <c r="HS76" s="22"/>
      <c r="HT76" s="22"/>
      <c r="HU76" s="22"/>
      <c r="HV76" s="22"/>
      <c r="HW76" s="22"/>
      <c r="HX76" s="22"/>
      <c r="HY76" s="22"/>
      <c r="HZ76" s="22"/>
      <c r="IA76" s="22"/>
      <c r="IB76" s="22"/>
      <c r="IC76" s="22"/>
      <c r="ID76" s="22"/>
      <c r="IE76" s="22"/>
      <c r="IF76" s="22"/>
      <c r="IG76" s="22"/>
      <c r="IH76" s="22"/>
    </row>
    <row r="77" spans="1:242" ht="33" customHeight="1" x14ac:dyDescent="0.25">
      <c r="A77" s="893" t="s">
        <v>233</v>
      </c>
      <c r="B77" s="866"/>
      <c r="C77" s="10" t="s">
        <v>35</v>
      </c>
      <c r="D77" s="276">
        <v>0.03</v>
      </c>
      <c r="E77" s="394">
        <f>NGUỒN!H61</f>
        <v>2.9991520356521733E-2</v>
      </c>
      <c r="F77" s="254">
        <f t="shared" si="0"/>
        <v>-2.8265478260886455E-2</v>
      </c>
      <c r="G77" s="20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22"/>
      <c r="HW77" s="22"/>
      <c r="HX77" s="22"/>
      <c r="HY77" s="22"/>
      <c r="HZ77" s="22"/>
      <c r="IA77" s="22"/>
      <c r="IB77" s="22"/>
      <c r="IC77" s="22"/>
      <c r="ID77" s="22"/>
      <c r="IE77" s="22"/>
      <c r="IF77" s="22"/>
      <c r="IG77" s="22"/>
      <c r="IH77" s="22"/>
    </row>
    <row r="78" spans="1:242" x14ac:dyDescent="0.25">
      <c r="A78" s="857" t="s">
        <v>36</v>
      </c>
      <c r="B78" s="858"/>
      <c r="C78" s="10" t="s">
        <v>37</v>
      </c>
      <c r="D78" s="276">
        <v>2.9000000000000001E-2</v>
      </c>
      <c r="E78" s="394">
        <f>NGUỒN!H62</f>
        <v>2.7834764727692213E-2</v>
      </c>
      <c r="F78" s="254">
        <f t="shared" ref="F78:F139" si="1">(E78-D78)/D78*100</f>
        <v>-4.0180526631303035</v>
      </c>
      <c r="G78" s="20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  <c r="EC78" s="22"/>
      <c r="ED78" s="22"/>
      <c r="EE78" s="22"/>
      <c r="EF78" s="22"/>
      <c r="EG78" s="22"/>
      <c r="EH78" s="22"/>
      <c r="EI78" s="22"/>
      <c r="EJ78" s="22"/>
      <c r="EK78" s="22"/>
      <c r="EL78" s="22"/>
      <c r="EM78" s="22"/>
      <c r="EN78" s="22"/>
      <c r="EO78" s="22"/>
      <c r="EP78" s="22"/>
      <c r="EQ78" s="22"/>
      <c r="ER78" s="22"/>
      <c r="ES78" s="22"/>
      <c r="ET78" s="22"/>
      <c r="EU78" s="22"/>
      <c r="EV78" s="22"/>
      <c r="EW78" s="22"/>
      <c r="EX78" s="22"/>
      <c r="EY78" s="22"/>
      <c r="EZ78" s="22"/>
      <c r="FA78" s="22"/>
      <c r="FB78" s="22"/>
      <c r="FC78" s="22"/>
      <c r="FD78" s="22"/>
      <c r="FE78" s="22"/>
      <c r="FF78" s="22"/>
      <c r="FG78" s="22"/>
      <c r="FH78" s="22"/>
      <c r="FI78" s="22"/>
      <c r="FJ78" s="22"/>
      <c r="FK78" s="22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  <c r="FZ78" s="22"/>
      <c r="GA78" s="22"/>
      <c r="GB78" s="22"/>
      <c r="GC78" s="22"/>
      <c r="GD78" s="22"/>
      <c r="GE78" s="22"/>
      <c r="GF78" s="22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22"/>
      <c r="GT78" s="22"/>
      <c r="GU78" s="22"/>
      <c r="GV78" s="22"/>
      <c r="GW78" s="22"/>
      <c r="GX78" s="22"/>
      <c r="GY78" s="22"/>
      <c r="GZ78" s="22"/>
      <c r="HA78" s="22"/>
      <c r="HB78" s="22"/>
      <c r="HC78" s="22"/>
      <c r="HD78" s="22"/>
      <c r="HE78" s="22"/>
      <c r="HF78" s="22"/>
      <c r="HG78" s="22"/>
      <c r="HH78" s="22"/>
      <c r="HI78" s="22"/>
      <c r="HJ78" s="22"/>
      <c r="HK78" s="22"/>
      <c r="HL78" s="22"/>
      <c r="HM78" s="22"/>
      <c r="HN78" s="22"/>
      <c r="HO78" s="22"/>
      <c r="HP78" s="22"/>
      <c r="HQ78" s="22"/>
      <c r="HR78" s="22"/>
      <c r="HS78" s="22"/>
      <c r="HT78" s="22"/>
      <c r="HU78" s="22"/>
      <c r="HV78" s="22"/>
      <c r="HW78" s="22"/>
      <c r="HX78" s="22"/>
      <c r="HY78" s="22"/>
      <c r="HZ78" s="22"/>
      <c r="IA78" s="22"/>
      <c r="IB78" s="22"/>
      <c r="IC78" s="22"/>
      <c r="ID78" s="22"/>
      <c r="IE78" s="22"/>
      <c r="IF78" s="22"/>
      <c r="IG78" s="22"/>
      <c r="IH78" s="22"/>
    </row>
    <row r="79" spans="1:242" x14ac:dyDescent="0.25">
      <c r="A79" s="857" t="s">
        <v>38</v>
      </c>
      <c r="B79" s="858"/>
      <c r="C79" s="10" t="s">
        <v>37</v>
      </c>
      <c r="D79" s="276">
        <v>2.4500000000000001E-2</v>
      </c>
      <c r="E79" s="394">
        <f>NGUỒN!H63</f>
        <v>2.348939427117247E-2</v>
      </c>
      <c r="F79" s="254">
        <f t="shared" si="1"/>
        <v>-4.1249213421531863</v>
      </c>
      <c r="G79" s="20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  <c r="EC79" s="22"/>
      <c r="ED79" s="22"/>
      <c r="EE79" s="22"/>
      <c r="EF79" s="22"/>
      <c r="EG79" s="22"/>
      <c r="EH79" s="22"/>
      <c r="EI79" s="22"/>
      <c r="EJ79" s="22"/>
      <c r="EK79" s="22"/>
      <c r="EL79" s="22"/>
      <c r="EM79" s="22"/>
      <c r="EN79" s="22"/>
      <c r="EO79" s="22"/>
      <c r="EP79" s="22"/>
      <c r="EQ79" s="22"/>
      <c r="ER79" s="22"/>
      <c r="ES79" s="22"/>
      <c r="ET79" s="22"/>
      <c r="EU79" s="22"/>
      <c r="EV79" s="22"/>
      <c r="EW79" s="22"/>
      <c r="EX79" s="22"/>
      <c r="EY79" s="22"/>
      <c r="EZ79" s="22"/>
      <c r="FA79" s="22"/>
      <c r="FB79" s="22"/>
      <c r="FC79" s="22"/>
      <c r="FD79" s="22"/>
      <c r="FE79" s="22"/>
      <c r="FF79" s="22"/>
      <c r="FG79" s="22"/>
      <c r="FH79" s="22"/>
      <c r="FI79" s="22"/>
      <c r="FJ79" s="22"/>
      <c r="FK79" s="22"/>
      <c r="FL79" s="22"/>
      <c r="FM79" s="22"/>
      <c r="FN79" s="22"/>
      <c r="FO79" s="22"/>
      <c r="FP79" s="22"/>
      <c r="FQ79" s="22"/>
      <c r="FR79" s="22"/>
      <c r="FS79" s="22"/>
      <c r="FT79" s="22"/>
      <c r="FU79" s="22"/>
      <c r="FV79" s="22"/>
      <c r="FW79" s="22"/>
      <c r="FX79" s="22"/>
      <c r="FY79" s="22"/>
      <c r="FZ79" s="22"/>
      <c r="GA79" s="22"/>
      <c r="GB79" s="22"/>
      <c r="GC79" s="22"/>
      <c r="GD79" s="22"/>
      <c r="GE79" s="22"/>
      <c r="GF79" s="22"/>
      <c r="GG79" s="22"/>
      <c r="GH79" s="22"/>
      <c r="GI79" s="22"/>
      <c r="GJ79" s="22"/>
      <c r="GK79" s="22"/>
      <c r="GL79" s="22"/>
      <c r="GM79" s="22"/>
      <c r="GN79" s="22"/>
      <c r="GO79" s="22"/>
      <c r="GP79" s="22"/>
      <c r="GQ79" s="22"/>
      <c r="GR79" s="22"/>
      <c r="GS79" s="22"/>
      <c r="GT79" s="22"/>
      <c r="GU79" s="22"/>
      <c r="GV79" s="22"/>
      <c r="GW79" s="22"/>
      <c r="GX79" s="22"/>
      <c r="GY79" s="22"/>
      <c r="GZ79" s="22"/>
      <c r="HA79" s="22"/>
      <c r="HB79" s="22"/>
      <c r="HC79" s="22"/>
      <c r="HD79" s="22"/>
      <c r="HE79" s="22"/>
      <c r="HF79" s="22"/>
      <c r="HG79" s="22"/>
      <c r="HH79" s="22"/>
      <c r="HI79" s="22"/>
      <c r="HJ79" s="22"/>
      <c r="HK79" s="22"/>
      <c r="HL79" s="22"/>
      <c r="HM79" s="22"/>
      <c r="HN79" s="22"/>
      <c r="HO79" s="22"/>
      <c r="HP79" s="22"/>
      <c r="HQ79" s="22"/>
      <c r="HR79" s="22"/>
      <c r="HS79" s="22"/>
      <c r="HT79" s="22"/>
      <c r="HU79" s="22"/>
      <c r="HV79" s="22"/>
      <c r="HW79" s="22"/>
      <c r="HX79" s="22"/>
      <c r="HY79" s="22"/>
      <c r="HZ79" s="22"/>
      <c r="IA79" s="22"/>
      <c r="IB79" s="22"/>
      <c r="IC79" s="22"/>
      <c r="ID79" s="22"/>
      <c r="IE79" s="22"/>
      <c r="IF79" s="22"/>
      <c r="IG79" s="22"/>
      <c r="IH79" s="22"/>
    </row>
    <row r="80" spans="1:242" x14ac:dyDescent="0.25">
      <c r="A80" s="857" t="s">
        <v>39</v>
      </c>
      <c r="B80" s="858"/>
      <c r="C80" s="10" t="s">
        <v>37</v>
      </c>
      <c r="D80" s="276"/>
      <c r="E80" s="394"/>
      <c r="F80" s="254"/>
      <c r="G80" s="20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  <c r="EC80" s="22"/>
      <c r="ED80" s="22"/>
      <c r="EE80" s="22"/>
      <c r="EF80" s="22"/>
      <c r="EG80" s="22"/>
      <c r="EH80" s="22"/>
      <c r="EI80" s="22"/>
      <c r="EJ80" s="22"/>
      <c r="EK80" s="22"/>
      <c r="EL80" s="22"/>
      <c r="EM80" s="22"/>
      <c r="EN80" s="22"/>
      <c r="EO80" s="22"/>
      <c r="EP80" s="22"/>
      <c r="EQ80" s="22"/>
      <c r="ER80" s="22"/>
      <c r="ES80" s="22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  <c r="GW80" s="22"/>
      <c r="GX80" s="22"/>
      <c r="GY80" s="22"/>
      <c r="GZ80" s="22"/>
      <c r="HA80" s="22"/>
      <c r="HB80" s="22"/>
      <c r="HC80" s="22"/>
      <c r="HD80" s="22"/>
      <c r="HE80" s="22"/>
      <c r="HF80" s="22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22"/>
      <c r="HT80" s="22"/>
      <c r="HU80" s="22"/>
      <c r="HV80" s="22"/>
      <c r="HW80" s="22"/>
      <c r="HX80" s="22"/>
      <c r="HY80" s="22"/>
      <c r="HZ80" s="22"/>
      <c r="IA80" s="22"/>
      <c r="IB80" s="22"/>
      <c r="IC80" s="22"/>
      <c r="ID80" s="22"/>
      <c r="IE80" s="22"/>
      <c r="IF80" s="22"/>
      <c r="IG80" s="22"/>
      <c r="IH80" s="22"/>
    </row>
    <row r="81" spans="1:242" x14ac:dyDescent="0.25">
      <c r="A81" s="857" t="s">
        <v>40</v>
      </c>
      <c r="B81" s="858"/>
      <c r="C81" s="10" t="s">
        <v>37</v>
      </c>
      <c r="D81" s="276">
        <v>2.7E-2</v>
      </c>
      <c r="E81" s="394">
        <f>NGUỒN!H65</f>
        <v>2.5815108942361963E-2</v>
      </c>
      <c r="F81" s="254">
        <f t="shared" si="1"/>
        <v>-4.3884853986593964</v>
      </c>
      <c r="G81" s="20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2"/>
      <c r="HW81" s="22"/>
      <c r="HX81" s="22"/>
      <c r="HY81" s="22"/>
      <c r="HZ81" s="22"/>
      <c r="IA81" s="22"/>
      <c r="IB81" s="22"/>
      <c r="IC81" s="22"/>
      <c r="ID81" s="22"/>
      <c r="IE81" s="22"/>
      <c r="IF81" s="22"/>
      <c r="IG81" s="22"/>
      <c r="IH81" s="22"/>
    </row>
    <row r="82" spans="1:242" x14ac:dyDescent="0.25">
      <c r="A82" s="857" t="s">
        <v>41</v>
      </c>
      <c r="B82" s="858"/>
      <c r="C82" s="10" t="s">
        <v>37</v>
      </c>
      <c r="D82" s="275"/>
      <c r="E82" s="394"/>
      <c r="F82" s="254"/>
      <c r="G82" s="20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  <c r="ID82" s="22"/>
      <c r="IE82" s="22"/>
      <c r="IF82" s="22"/>
      <c r="IG82" s="22"/>
      <c r="IH82" s="22"/>
    </row>
    <row r="83" spans="1:242" x14ac:dyDescent="0.25">
      <c r="A83" s="857" t="s">
        <v>42</v>
      </c>
      <c r="B83" s="858"/>
      <c r="C83" s="10" t="s">
        <v>37</v>
      </c>
      <c r="D83" s="275"/>
      <c r="E83" s="394"/>
      <c r="F83" s="254"/>
      <c r="G83" s="20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  <c r="EC83" s="22"/>
      <c r="ED83" s="22"/>
      <c r="EE83" s="22"/>
      <c r="EF83" s="22"/>
      <c r="EG83" s="22"/>
      <c r="EH83" s="22"/>
      <c r="EI83" s="22"/>
      <c r="EJ83" s="22"/>
      <c r="EK83" s="22"/>
      <c r="EL83" s="22"/>
      <c r="EM83" s="22"/>
      <c r="EN83" s="22"/>
      <c r="EO83" s="22"/>
      <c r="EP83" s="22"/>
      <c r="EQ83" s="22"/>
      <c r="ER83" s="22"/>
      <c r="ES83" s="22"/>
      <c r="ET83" s="22"/>
      <c r="EU83" s="22"/>
      <c r="EV83" s="22"/>
      <c r="EW83" s="22"/>
      <c r="EX83" s="22"/>
      <c r="EY83" s="22"/>
      <c r="EZ83" s="22"/>
      <c r="FA83" s="22"/>
      <c r="FB83" s="22"/>
      <c r="FC83" s="22"/>
      <c r="FD83" s="22"/>
      <c r="FE83" s="22"/>
      <c r="FF83" s="22"/>
      <c r="FG83" s="22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22"/>
      <c r="GT83" s="22"/>
      <c r="GU83" s="22"/>
      <c r="GV83" s="22"/>
      <c r="GW83" s="22"/>
      <c r="GX83" s="22"/>
      <c r="GY83" s="22"/>
      <c r="GZ83" s="22"/>
      <c r="HA83" s="22"/>
      <c r="HB83" s="22"/>
      <c r="HC83" s="22"/>
      <c r="HD83" s="22"/>
      <c r="HE83" s="22"/>
      <c r="HF83" s="22"/>
      <c r="HG83" s="22"/>
      <c r="HH83" s="22"/>
      <c r="HI83" s="22"/>
      <c r="HJ83" s="22"/>
      <c r="HK83" s="22"/>
      <c r="HL83" s="22"/>
      <c r="HM83" s="22"/>
      <c r="HN83" s="22"/>
      <c r="HO83" s="22"/>
      <c r="HP83" s="22"/>
      <c r="HQ83" s="22"/>
      <c r="HR83" s="22"/>
      <c r="HS83" s="22"/>
      <c r="HT83" s="22"/>
      <c r="HU83" s="22"/>
      <c r="HV83" s="22"/>
      <c r="HW83" s="22"/>
      <c r="HX83" s="22"/>
      <c r="HY83" s="22"/>
      <c r="HZ83" s="22"/>
      <c r="IA83" s="22"/>
      <c r="IB83" s="22"/>
      <c r="IC83" s="22"/>
      <c r="ID83" s="22"/>
      <c r="IE83" s="22"/>
      <c r="IF83" s="22"/>
      <c r="IG83" s="22"/>
      <c r="IH83" s="22"/>
    </row>
    <row r="84" spans="1:242" x14ac:dyDescent="0.25">
      <c r="A84" s="857" t="s">
        <v>43</v>
      </c>
      <c r="B84" s="858"/>
      <c r="C84" s="10" t="s">
        <v>37</v>
      </c>
      <c r="D84" s="275"/>
      <c r="E84" s="394"/>
      <c r="F84" s="254"/>
      <c r="G84" s="20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  <c r="IH84" s="22"/>
    </row>
    <row r="85" spans="1:242" x14ac:dyDescent="0.25">
      <c r="A85" s="863" t="s">
        <v>54</v>
      </c>
      <c r="B85" s="864"/>
      <c r="C85" s="10" t="s">
        <v>35</v>
      </c>
      <c r="D85" s="277"/>
      <c r="E85" s="395"/>
      <c r="F85" s="254"/>
      <c r="G85" s="20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22"/>
      <c r="IG85" s="22"/>
      <c r="IH85" s="22"/>
    </row>
    <row r="86" spans="1:242" x14ac:dyDescent="0.25">
      <c r="A86" s="857" t="s">
        <v>36</v>
      </c>
      <c r="B86" s="858"/>
      <c r="C86" s="10" t="s">
        <v>37</v>
      </c>
      <c r="D86" s="275">
        <v>1.288</v>
      </c>
      <c r="E86" s="395">
        <f>NGUỒN!H82</f>
        <v>1.2689655172413794</v>
      </c>
      <c r="F86" s="254">
        <f t="shared" si="1"/>
        <v>-1.4778325123152662</v>
      </c>
      <c r="G86" s="20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  <c r="EC86" s="22"/>
      <c r="ED86" s="22"/>
      <c r="EE86" s="22"/>
      <c r="EF86" s="22"/>
      <c r="EG86" s="22"/>
      <c r="EH86" s="22"/>
      <c r="EI86" s="22"/>
      <c r="EJ86" s="22"/>
      <c r="EK86" s="22"/>
      <c r="EL86" s="22"/>
      <c r="EM86" s="22"/>
      <c r="EN86" s="22"/>
      <c r="EO86" s="22"/>
      <c r="EP86" s="22"/>
      <c r="EQ86" s="22"/>
      <c r="ER86" s="22"/>
      <c r="ES86" s="22"/>
      <c r="ET86" s="22"/>
      <c r="EU86" s="22"/>
      <c r="EV86" s="22"/>
      <c r="EW86" s="22"/>
      <c r="EX86" s="22"/>
      <c r="EY86" s="22"/>
      <c r="EZ86" s="22"/>
      <c r="FA86" s="22"/>
      <c r="FB86" s="22"/>
      <c r="FC86" s="22"/>
      <c r="FD86" s="22"/>
      <c r="FE86" s="22"/>
      <c r="FF86" s="22"/>
      <c r="FG86" s="22"/>
      <c r="FH86" s="22"/>
      <c r="FI86" s="22"/>
      <c r="FJ86" s="22"/>
      <c r="FK86" s="22"/>
      <c r="FL86" s="22"/>
      <c r="FM86" s="22"/>
      <c r="FN86" s="22"/>
      <c r="FO86" s="22"/>
      <c r="FP86" s="22"/>
      <c r="FQ86" s="22"/>
      <c r="FR86" s="22"/>
      <c r="FS86" s="22"/>
      <c r="FT86" s="22"/>
      <c r="FU86" s="22"/>
      <c r="FV86" s="22"/>
      <c r="FW86" s="22"/>
      <c r="FX86" s="22"/>
      <c r="FY86" s="22"/>
      <c r="FZ86" s="22"/>
      <c r="GA86" s="22"/>
      <c r="GB86" s="22"/>
      <c r="GC86" s="22"/>
      <c r="GD86" s="22"/>
      <c r="GE86" s="22"/>
      <c r="GF86" s="22"/>
      <c r="GG86" s="22"/>
      <c r="GH86" s="22"/>
      <c r="GI86" s="22"/>
      <c r="GJ86" s="22"/>
      <c r="GK86" s="22"/>
      <c r="GL86" s="22"/>
      <c r="GM86" s="22"/>
      <c r="GN86" s="22"/>
      <c r="GO86" s="22"/>
      <c r="GP86" s="22"/>
      <c r="GQ86" s="22"/>
      <c r="GR86" s="22"/>
      <c r="GS86" s="22"/>
      <c r="GT86" s="22"/>
      <c r="GU86" s="22"/>
      <c r="GV86" s="22"/>
      <c r="GW86" s="22"/>
      <c r="GX86" s="22"/>
      <c r="GY86" s="22"/>
      <c r="GZ86" s="22"/>
      <c r="HA86" s="22"/>
      <c r="HB86" s="22"/>
      <c r="HC86" s="22"/>
      <c r="HD86" s="22"/>
      <c r="HE86" s="22"/>
      <c r="HF86" s="22"/>
      <c r="HG86" s="22"/>
      <c r="HH86" s="22"/>
      <c r="HI86" s="22"/>
      <c r="HJ86" s="22"/>
      <c r="HK86" s="22"/>
      <c r="HL86" s="22"/>
      <c r="HM86" s="22"/>
      <c r="HN86" s="22"/>
      <c r="HO86" s="22"/>
      <c r="HP86" s="22"/>
      <c r="HQ86" s="22"/>
      <c r="HR86" s="22"/>
      <c r="HS86" s="22"/>
      <c r="HT86" s="22"/>
      <c r="HU86" s="22"/>
      <c r="HV86" s="22"/>
      <c r="HW86" s="22"/>
      <c r="HX86" s="22"/>
      <c r="HY86" s="22"/>
      <c r="HZ86" s="22"/>
      <c r="IA86" s="22"/>
      <c r="IB86" s="22"/>
      <c r="IC86" s="22"/>
      <c r="ID86" s="22"/>
      <c r="IE86" s="22"/>
      <c r="IF86" s="22"/>
      <c r="IG86" s="22"/>
      <c r="IH86" s="22"/>
    </row>
    <row r="87" spans="1:242" x14ac:dyDescent="0.25">
      <c r="A87" s="857" t="s">
        <v>48</v>
      </c>
      <c r="B87" s="858"/>
      <c r="C87" s="10" t="s">
        <v>37</v>
      </c>
      <c r="D87" s="275"/>
      <c r="E87" s="395"/>
      <c r="F87" s="254"/>
      <c r="G87" s="20"/>
    </row>
    <row r="88" spans="1:242" x14ac:dyDescent="0.25">
      <c r="A88" s="857" t="s">
        <v>38</v>
      </c>
      <c r="B88" s="858"/>
      <c r="C88" s="10" t="s">
        <v>37</v>
      </c>
      <c r="D88" s="275">
        <v>0.94299999999999995</v>
      </c>
      <c r="E88" s="395">
        <f>NGUỒN!H84</f>
        <v>0.92507355608399555</v>
      </c>
      <c r="F88" s="254">
        <f t="shared" si="1"/>
        <v>-1.9010014757162672</v>
      </c>
      <c r="G88" s="20"/>
    </row>
    <row r="89" spans="1:242" x14ac:dyDescent="0.25">
      <c r="A89" s="857" t="s">
        <v>50</v>
      </c>
      <c r="B89" s="858"/>
      <c r="C89" s="10" t="s">
        <v>37</v>
      </c>
      <c r="D89" s="275"/>
      <c r="E89" s="395"/>
      <c r="F89" s="254"/>
      <c r="G89" s="20"/>
    </row>
    <row r="90" spans="1:242" x14ac:dyDescent="0.25">
      <c r="A90" s="857" t="s">
        <v>39</v>
      </c>
      <c r="B90" s="858"/>
      <c r="C90" s="10" t="s">
        <v>37</v>
      </c>
      <c r="D90" s="275"/>
      <c r="E90" s="395"/>
      <c r="F90" s="254"/>
      <c r="G90" s="20"/>
    </row>
    <row r="91" spans="1:242" x14ac:dyDescent="0.25">
      <c r="A91" s="857" t="s">
        <v>40</v>
      </c>
      <c r="B91" s="858"/>
      <c r="C91" s="10" t="s">
        <v>37</v>
      </c>
      <c r="D91" s="275">
        <v>0.96299999999999997</v>
      </c>
      <c r="E91" s="395">
        <f>NGUỒN!H86</f>
        <v>0.96002869066249397</v>
      </c>
      <c r="F91" s="254">
        <f t="shared" si="1"/>
        <v>-0.3085471793879544</v>
      </c>
      <c r="G91" s="20"/>
    </row>
    <row r="92" spans="1:242" x14ac:dyDescent="0.25">
      <c r="A92" s="857" t="s">
        <v>41</v>
      </c>
      <c r="B92" s="858"/>
      <c r="C92" s="10" t="s">
        <v>37</v>
      </c>
      <c r="D92" s="275"/>
      <c r="E92" s="395"/>
      <c r="F92" s="254"/>
      <c r="G92" s="20"/>
    </row>
    <row r="93" spans="1:242" x14ac:dyDescent="0.25">
      <c r="A93" s="857" t="s">
        <v>49</v>
      </c>
      <c r="B93" s="858"/>
      <c r="C93" s="10" t="s">
        <v>37</v>
      </c>
      <c r="D93" s="275">
        <v>0.95299999999999996</v>
      </c>
      <c r="E93" s="395" t="e">
        <f>NGUỒN!H88</f>
        <v>#DIV/0!</v>
      </c>
      <c r="F93" s="254" t="e">
        <f t="shared" si="1"/>
        <v>#DIV/0!</v>
      </c>
      <c r="G93" s="20"/>
    </row>
    <row r="94" spans="1:242" x14ac:dyDescent="0.25">
      <c r="A94" s="857" t="s">
        <v>42</v>
      </c>
      <c r="B94" s="858"/>
      <c r="C94" s="10" t="s">
        <v>37</v>
      </c>
      <c r="D94" s="275"/>
      <c r="E94" s="395"/>
      <c r="F94" s="254"/>
      <c r="G94" s="20"/>
    </row>
    <row r="95" spans="1:242" x14ac:dyDescent="0.25">
      <c r="A95" s="857" t="s">
        <v>43</v>
      </c>
      <c r="B95" s="858"/>
      <c r="C95" s="10" t="s">
        <v>37</v>
      </c>
      <c r="D95" s="275"/>
      <c r="E95" s="395"/>
      <c r="F95" s="254"/>
      <c r="G95" s="20"/>
    </row>
    <row r="96" spans="1:242" x14ac:dyDescent="0.25">
      <c r="A96" s="863" t="s">
        <v>56</v>
      </c>
      <c r="B96" s="864"/>
      <c r="C96" s="10"/>
      <c r="D96" s="275"/>
      <c r="E96" s="430"/>
      <c r="F96" s="254"/>
      <c r="G96" s="20"/>
    </row>
    <row r="97" spans="1:7" x14ac:dyDescent="0.25">
      <c r="A97" s="857" t="s">
        <v>36</v>
      </c>
      <c r="B97" s="858"/>
      <c r="C97" s="10" t="s">
        <v>35</v>
      </c>
      <c r="D97" s="275">
        <v>0.27100000000000002</v>
      </c>
      <c r="E97" s="430">
        <f>'CĐG-NGUON'!E109</f>
        <v>0.23731027382622275</v>
      </c>
      <c r="F97" s="254">
        <f t="shared" si="1"/>
        <v>-12.431633274456559</v>
      </c>
      <c r="G97" s="20"/>
    </row>
    <row r="98" spans="1:7" x14ac:dyDescent="0.25">
      <c r="A98" s="857" t="s">
        <v>48</v>
      </c>
      <c r="B98" s="858"/>
      <c r="C98" s="10" t="s">
        <v>37</v>
      </c>
      <c r="D98" s="275"/>
      <c r="E98" s="430"/>
      <c r="F98" s="254"/>
      <c r="G98" s="20"/>
    </row>
    <row r="99" spans="1:7" x14ac:dyDescent="0.25">
      <c r="A99" s="857" t="s">
        <v>38</v>
      </c>
      <c r="B99" s="858"/>
      <c r="C99" s="10" t="s">
        <v>37</v>
      </c>
      <c r="D99" s="275">
        <v>0.27500000000000002</v>
      </c>
      <c r="E99" s="430">
        <f>'CĐG-NGUON'!E108</f>
        <v>0.23851362581378269</v>
      </c>
      <c r="F99" s="254">
        <f t="shared" si="1"/>
        <v>-13.267772431351757</v>
      </c>
      <c r="G99" s="20"/>
    </row>
    <row r="100" spans="1:7" x14ac:dyDescent="0.25">
      <c r="A100" s="857" t="s">
        <v>50</v>
      </c>
      <c r="B100" s="858"/>
      <c r="C100" s="10" t="s">
        <v>37</v>
      </c>
      <c r="D100" s="275"/>
      <c r="E100" s="430"/>
      <c r="F100" s="254"/>
      <c r="G100" s="20"/>
    </row>
    <row r="101" spans="1:7" x14ac:dyDescent="0.25">
      <c r="A101" s="863" t="s">
        <v>57</v>
      </c>
      <c r="B101" s="864"/>
      <c r="C101" s="10"/>
      <c r="D101" s="275"/>
      <c r="E101" s="430"/>
      <c r="F101" s="254"/>
      <c r="G101" s="20"/>
    </row>
    <row r="102" spans="1:7" x14ac:dyDescent="0.25">
      <c r="A102" s="857" t="s">
        <v>40</v>
      </c>
      <c r="B102" s="858"/>
      <c r="C102" s="10" t="s">
        <v>35</v>
      </c>
      <c r="D102" s="275">
        <v>0.25600000000000001</v>
      </c>
      <c r="E102" s="430">
        <f>'CĐG-NGUON'!E105</f>
        <v>0.25156958484504943</v>
      </c>
      <c r="F102" s="254">
        <f t="shared" si="1"/>
        <v>-1.7306309199025676</v>
      </c>
      <c r="G102" s="20"/>
    </row>
    <row r="103" spans="1:7" x14ac:dyDescent="0.25">
      <c r="A103" s="857" t="s">
        <v>41</v>
      </c>
      <c r="B103" s="858"/>
      <c r="C103" s="10" t="s">
        <v>37</v>
      </c>
      <c r="D103" s="275"/>
      <c r="E103" s="430"/>
      <c r="F103" s="256"/>
      <c r="G103" s="20"/>
    </row>
    <row r="104" spans="1:7" x14ac:dyDescent="0.25">
      <c r="A104" s="857" t="s">
        <v>49</v>
      </c>
      <c r="B104" s="858"/>
      <c r="C104" s="10" t="s">
        <v>37</v>
      </c>
      <c r="D104" s="275">
        <v>0.54</v>
      </c>
      <c r="E104" s="430" t="e">
        <f>'CĐG-NGUON'!E106</f>
        <v>#DIV/0!</v>
      </c>
      <c r="F104" s="254" t="e">
        <f t="shared" si="1"/>
        <v>#DIV/0!</v>
      </c>
      <c r="G104" s="20"/>
    </row>
    <row r="105" spans="1:7" x14ac:dyDescent="0.25">
      <c r="A105" s="857" t="s">
        <v>42</v>
      </c>
      <c r="B105" s="858"/>
      <c r="C105" s="10" t="s">
        <v>37</v>
      </c>
      <c r="D105" s="275"/>
      <c r="E105" s="430"/>
      <c r="F105" s="254"/>
      <c r="G105" s="20"/>
    </row>
    <row r="106" spans="1:7" x14ac:dyDescent="0.25">
      <c r="A106" s="857" t="s">
        <v>43</v>
      </c>
      <c r="B106" s="858"/>
      <c r="C106" s="10" t="s">
        <v>37</v>
      </c>
      <c r="D106" s="275"/>
      <c r="E106" s="430"/>
      <c r="F106" s="254"/>
      <c r="G106" s="20"/>
    </row>
    <row r="107" spans="1:7" x14ac:dyDescent="0.25">
      <c r="A107" s="863" t="s">
        <v>58</v>
      </c>
      <c r="B107" s="864"/>
      <c r="C107" s="10" t="s">
        <v>59</v>
      </c>
      <c r="D107" s="275"/>
      <c r="E107" s="430"/>
      <c r="F107" s="254"/>
      <c r="G107" s="20"/>
    </row>
    <row r="108" spans="1:7" x14ac:dyDescent="0.25">
      <c r="A108" s="857" t="s">
        <v>36</v>
      </c>
      <c r="B108" s="858"/>
      <c r="C108" s="10" t="s">
        <v>37</v>
      </c>
      <c r="D108" s="275">
        <v>2E-3</v>
      </c>
      <c r="E108" s="499">
        <v>2.4813193590665938E-3</v>
      </c>
      <c r="F108" s="254">
        <f t="shared" si="1"/>
        <v>24.065967953329686</v>
      </c>
      <c r="G108" s="20"/>
    </row>
    <row r="109" spans="1:7" x14ac:dyDescent="0.25">
      <c r="A109" s="857" t="s">
        <v>48</v>
      </c>
      <c r="B109" s="858"/>
      <c r="C109" s="10" t="s">
        <v>37</v>
      </c>
      <c r="D109" s="275"/>
      <c r="E109" s="500"/>
      <c r="F109" s="254"/>
      <c r="G109" s="32"/>
    </row>
    <row r="110" spans="1:7" x14ac:dyDescent="0.25">
      <c r="A110" s="857" t="s">
        <v>38</v>
      </c>
      <c r="B110" s="858"/>
      <c r="C110" s="10" t="s">
        <v>37</v>
      </c>
      <c r="D110" s="275">
        <v>2E-3</v>
      </c>
      <c r="E110" s="499">
        <v>2.4813193590665938E-3</v>
      </c>
      <c r="F110" s="254">
        <f t="shared" si="1"/>
        <v>24.065967953329686</v>
      </c>
      <c r="G110" s="20"/>
    </row>
    <row r="111" spans="1:7" x14ac:dyDescent="0.25">
      <c r="A111" s="857" t="s">
        <v>50</v>
      </c>
      <c r="B111" s="858"/>
      <c r="C111" s="10" t="s">
        <v>37</v>
      </c>
      <c r="D111" s="275"/>
      <c r="E111" s="499"/>
      <c r="F111" s="254"/>
      <c r="G111" s="20"/>
    </row>
    <row r="112" spans="1:7" x14ac:dyDescent="0.25">
      <c r="A112" s="857" t="s">
        <v>39</v>
      </c>
      <c r="B112" s="858"/>
      <c r="C112" s="10" t="s">
        <v>37</v>
      </c>
      <c r="D112" s="275"/>
      <c r="E112" s="499"/>
      <c r="F112" s="254"/>
      <c r="G112" s="20"/>
    </row>
    <row r="113" spans="1:7" x14ac:dyDescent="0.25">
      <c r="A113" s="857" t="s">
        <v>40</v>
      </c>
      <c r="B113" s="858"/>
      <c r="C113" s="10" t="s">
        <v>37</v>
      </c>
      <c r="D113" s="275">
        <v>2E-3</v>
      </c>
      <c r="E113" s="499">
        <v>2.0172092206201448E-3</v>
      </c>
      <c r="F113" s="254">
        <f t="shared" si="1"/>
        <v>0.86046103100723914</v>
      </c>
      <c r="G113" s="20"/>
    </row>
    <row r="114" spans="1:7" x14ac:dyDescent="0.25">
      <c r="A114" s="857" t="s">
        <v>41</v>
      </c>
      <c r="B114" s="858"/>
      <c r="C114" s="10" t="s">
        <v>37</v>
      </c>
      <c r="D114" s="275"/>
      <c r="E114" s="499"/>
      <c r="F114" s="254"/>
      <c r="G114" s="20"/>
    </row>
    <row r="115" spans="1:7" x14ac:dyDescent="0.25">
      <c r="A115" s="857" t="s">
        <v>49</v>
      </c>
      <c r="B115" s="858"/>
      <c r="C115" s="10" t="s">
        <v>37</v>
      </c>
      <c r="D115" s="275">
        <v>2E-3</v>
      </c>
      <c r="E115" s="499" t="e">
        <f>'CĐG-NGUON'!E114</f>
        <v>#DIV/0!</v>
      </c>
      <c r="F115" s="254" t="e">
        <f t="shared" si="1"/>
        <v>#DIV/0!</v>
      </c>
      <c r="G115" s="20"/>
    </row>
    <row r="116" spans="1:7" x14ac:dyDescent="0.25">
      <c r="A116" s="857" t="s">
        <v>42</v>
      </c>
      <c r="B116" s="858"/>
      <c r="C116" s="10" t="s">
        <v>37</v>
      </c>
      <c r="D116" s="275"/>
      <c r="E116" s="432"/>
      <c r="F116" s="254"/>
      <c r="G116" s="20"/>
    </row>
    <row r="117" spans="1:7" x14ac:dyDescent="0.25">
      <c r="A117" s="857" t="s">
        <v>43</v>
      </c>
      <c r="B117" s="858"/>
      <c r="C117" s="10" t="s">
        <v>37</v>
      </c>
      <c r="D117" s="275"/>
      <c r="E117" s="432"/>
      <c r="F117" s="254"/>
      <c r="G117" s="20"/>
    </row>
    <row r="118" spans="1:7" x14ac:dyDescent="0.25">
      <c r="A118" s="863" t="s">
        <v>60</v>
      </c>
      <c r="B118" s="864"/>
      <c r="C118" s="10"/>
      <c r="D118" s="275"/>
      <c r="E118" s="433"/>
      <c r="F118" s="257" t="e">
        <f t="shared" si="1"/>
        <v>#DIV/0!</v>
      </c>
      <c r="G118" s="20"/>
    </row>
    <row r="119" spans="1:7" x14ac:dyDescent="0.25">
      <c r="A119" s="863" t="s">
        <v>61</v>
      </c>
      <c r="B119" s="864"/>
      <c r="C119" s="4" t="s">
        <v>62</v>
      </c>
      <c r="D119" s="275"/>
      <c r="E119" s="433"/>
      <c r="F119" s="254"/>
      <c r="G119" s="20"/>
    </row>
    <row r="120" spans="1:7" x14ac:dyDescent="0.25">
      <c r="A120" s="857" t="s">
        <v>36</v>
      </c>
      <c r="B120" s="858"/>
      <c r="C120" s="10" t="s">
        <v>37</v>
      </c>
      <c r="D120" s="275">
        <v>4.0000000000000002E-4</v>
      </c>
      <c r="E120" s="432">
        <f>'CĐG-NGUON'!E122</f>
        <v>3.9834224535115957E-4</v>
      </c>
      <c r="F120" s="254">
        <f t="shared" si="1"/>
        <v>-0.41443866221011205</v>
      </c>
      <c r="G120" s="20"/>
    </row>
    <row r="121" spans="1:7" x14ac:dyDescent="0.25">
      <c r="A121" s="857" t="s">
        <v>48</v>
      </c>
      <c r="B121" s="858"/>
      <c r="C121" s="10" t="s">
        <v>37</v>
      </c>
      <c r="D121" s="275"/>
      <c r="E121" s="432"/>
      <c r="F121" s="254"/>
      <c r="G121" s="32"/>
    </row>
    <row r="122" spans="1:7" x14ac:dyDescent="0.25">
      <c r="A122" s="857" t="s">
        <v>38</v>
      </c>
      <c r="B122" s="858"/>
      <c r="C122" s="10" t="s">
        <v>37</v>
      </c>
      <c r="D122" s="275">
        <v>5.0000000000000001E-4</v>
      </c>
      <c r="E122" s="432">
        <f>'CĐG-NGUON'!E121</f>
        <v>3.9954869415600969E-4</v>
      </c>
      <c r="F122" s="254">
        <f t="shared" si="1"/>
        <v>-20.090261168798062</v>
      </c>
      <c r="G122" s="20"/>
    </row>
    <row r="123" spans="1:7" x14ac:dyDescent="0.25">
      <c r="A123" s="857" t="s">
        <v>50</v>
      </c>
      <c r="B123" s="858"/>
      <c r="C123" s="10" t="s">
        <v>37</v>
      </c>
      <c r="D123" s="275"/>
      <c r="E123" s="432"/>
      <c r="F123" s="254"/>
      <c r="G123" s="20"/>
    </row>
    <row r="124" spans="1:7" x14ac:dyDescent="0.25">
      <c r="A124" s="857" t="s">
        <v>39</v>
      </c>
      <c r="B124" s="858"/>
      <c r="C124" s="10" t="s">
        <v>37</v>
      </c>
      <c r="D124" s="275"/>
      <c r="E124" s="432"/>
      <c r="F124" s="254"/>
      <c r="G124" s="20"/>
    </row>
    <row r="125" spans="1:7" x14ac:dyDescent="0.25">
      <c r="A125" s="857" t="s">
        <v>40</v>
      </c>
      <c r="B125" s="858"/>
      <c r="C125" s="10" t="s">
        <v>37</v>
      </c>
      <c r="D125" s="275">
        <v>6.9999999999999999E-4</v>
      </c>
      <c r="E125" s="432">
        <f>'CĐG-NGUON'!E120</f>
        <v>6.8658224873166735E-4</v>
      </c>
      <c r="F125" s="254">
        <f t="shared" si="1"/>
        <v>-1.916821609761806</v>
      </c>
      <c r="G125" s="20"/>
    </row>
    <row r="126" spans="1:7" x14ac:dyDescent="0.25">
      <c r="A126" s="857" t="s">
        <v>41</v>
      </c>
      <c r="B126" s="858"/>
      <c r="C126" s="10" t="s">
        <v>37</v>
      </c>
      <c r="D126" s="275"/>
      <c r="E126" s="432"/>
      <c r="F126" s="254"/>
      <c r="G126" s="20"/>
    </row>
    <row r="127" spans="1:7" x14ac:dyDescent="0.25">
      <c r="A127" s="857" t="s">
        <v>49</v>
      </c>
      <c r="B127" s="858"/>
      <c r="C127" s="10" t="s">
        <v>37</v>
      </c>
      <c r="D127" s="275">
        <v>6.9999999999999999E-4</v>
      </c>
      <c r="E127" s="432" t="e">
        <f>'CĐG-NGUON'!E123</f>
        <v>#DIV/0!</v>
      </c>
      <c r="F127" s="254" t="e">
        <f t="shared" si="1"/>
        <v>#DIV/0!</v>
      </c>
      <c r="G127" s="20"/>
    </row>
    <row r="128" spans="1:7" x14ac:dyDescent="0.25">
      <c r="A128" s="857" t="s">
        <v>42</v>
      </c>
      <c r="B128" s="858"/>
      <c r="C128" s="10" t="s">
        <v>37</v>
      </c>
      <c r="D128" s="275"/>
      <c r="E128" s="432"/>
      <c r="F128" s="254"/>
      <c r="G128" s="20"/>
    </row>
    <row r="129" spans="1:7" x14ac:dyDescent="0.25">
      <c r="A129" s="857" t="s">
        <v>43</v>
      </c>
      <c r="B129" s="858"/>
      <c r="C129" s="10" t="s">
        <v>37</v>
      </c>
      <c r="D129" s="275"/>
      <c r="E129" s="432"/>
      <c r="F129" s="254"/>
      <c r="G129" s="20"/>
    </row>
    <row r="130" spans="1:7" x14ac:dyDescent="0.25">
      <c r="A130" s="863" t="s">
        <v>63</v>
      </c>
      <c r="B130" s="864"/>
      <c r="C130" s="3"/>
      <c r="D130" s="275"/>
      <c r="E130" s="432"/>
      <c r="F130" s="254"/>
      <c r="G130" s="20"/>
    </row>
    <row r="131" spans="1:7" x14ac:dyDescent="0.25">
      <c r="A131" s="857" t="s">
        <v>36</v>
      </c>
      <c r="B131" s="858"/>
      <c r="C131" s="10" t="s">
        <v>62</v>
      </c>
      <c r="D131" s="275">
        <v>4.0000000000000002E-4</v>
      </c>
      <c r="E131" s="432">
        <f>'CĐG-NGUON'!E125</f>
        <v>3.9954869415600969E-4</v>
      </c>
      <c r="F131" s="254">
        <f t="shared" si="1"/>
        <v>-0.11282646099758105</v>
      </c>
      <c r="G131" s="20"/>
    </row>
    <row r="132" spans="1:7" x14ac:dyDescent="0.25">
      <c r="A132" s="857" t="s">
        <v>48</v>
      </c>
      <c r="B132" s="858"/>
      <c r="C132" s="10" t="s">
        <v>37</v>
      </c>
      <c r="D132" s="275"/>
      <c r="E132" s="432"/>
      <c r="F132" s="254"/>
      <c r="G132" s="20"/>
    </row>
    <row r="133" spans="1:7" x14ac:dyDescent="0.25">
      <c r="A133" s="857" t="s">
        <v>38</v>
      </c>
      <c r="B133" s="858"/>
      <c r="C133" s="10" t="s">
        <v>37</v>
      </c>
      <c r="D133" s="275">
        <v>5.0000000000000001E-4</v>
      </c>
      <c r="E133" s="432">
        <f>'CĐG-NGUON'!E125</f>
        <v>3.9954869415600969E-4</v>
      </c>
      <c r="F133" s="254">
        <f t="shared" si="1"/>
        <v>-20.090261168798062</v>
      </c>
      <c r="G133" s="20"/>
    </row>
    <row r="134" spans="1:7" x14ac:dyDescent="0.25">
      <c r="A134" s="857" t="s">
        <v>50</v>
      </c>
      <c r="B134" s="858"/>
      <c r="C134" s="10" t="s">
        <v>37</v>
      </c>
      <c r="D134" s="275"/>
      <c r="E134" s="433"/>
      <c r="F134" s="254"/>
      <c r="G134" s="20"/>
    </row>
    <row r="135" spans="1:7" x14ac:dyDescent="0.25">
      <c r="A135" s="863" t="s">
        <v>64</v>
      </c>
      <c r="B135" s="864"/>
      <c r="C135" s="10"/>
      <c r="D135" s="275"/>
      <c r="E135" s="396"/>
      <c r="F135" s="254"/>
      <c r="G135" s="20"/>
    </row>
    <row r="136" spans="1:7" x14ac:dyDescent="0.25">
      <c r="A136" s="863" t="s">
        <v>65</v>
      </c>
      <c r="B136" s="864"/>
      <c r="C136" s="10" t="s">
        <v>66</v>
      </c>
      <c r="D136" s="275"/>
      <c r="E136" s="383"/>
      <c r="F136" s="254"/>
      <c r="G136" s="20"/>
    </row>
    <row r="137" spans="1:7" x14ac:dyDescent="0.25">
      <c r="A137" s="857" t="s">
        <v>36</v>
      </c>
      <c r="B137" s="858"/>
      <c r="C137" s="10" t="s">
        <v>37</v>
      </c>
      <c r="D137" s="275">
        <v>105.59</v>
      </c>
      <c r="E137" s="395">
        <f>'đlbt-nguon'!E37</f>
        <v>93.365523959053434</v>
      </c>
      <c r="F137" s="254">
        <f t="shared" si="1"/>
        <v>-11.577304707781579</v>
      </c>
      <c r="G137" s="20"/>
    </row>
    <row r="138" spans="1:7" x14ac:dyDescent="0.25">
      <c r="A138" s="857" t="s">
        <v>48</v>
      </c>
      <c r="B138" s="858"/>
      <c r="C138" s="10" t="s">
        <v>37</v>
      </c>
      <c r="D138" s="275"/>
      <c r="E138" s="395"/>
      <c r="F138" s="254"/>
      <c r="G138" s="20"/>
    </row>
    <row r="139" spans="1:7" x14ac:dyDescent="0.25">
      <c r="A139" s="857" t="s">
        <v>38</v>
      </c>
      <c r="B139" s="858"/>
      <c r="C139" s="10" t="s">
        <v>37</v>
      </c>
      <c r="D139" s="275">
        <v>100</v>
      </c>
      <c r="E139" s="395">
        <f>E137</f>
        <v>93.365523959053434</v>
      </c>
      <c r="F139" s="254">
        <f t="shared" si="1"/>
        <v>-6.6344760409465655</v>
      </c>
      <c r="G139" s="20"/>
    </row>
    <row r="140" spans="1:7" x14ac:dyDescent="0.25">
      <c r="A140" s="857" t="s">
        <v>50</v>
      </c>
      <c r="B140" s="858"/>
      <c r="C140" s="10" t="s">
        <v>37</v>
      </c>
      <c r="D140" s="275"/>
      <c r="E140" s="395"/>
      <c r="F140" s="254"/>
      <c r="G140" s="20"/>
    </row>
    <row r="141" spans="1:7" x14ac:dyDescent="0.25">
      <c r="A141" s="857" t="s">
        <v>39</v>
      </c>
      <c r="B141" s="858"/>
      <c r="C141" s="10" t="s">
        <v>37</v>
      </c>
      <c r="D141" s="275"/>
      <c r="E141" s="395"/>
      <c r="F141" s="254"/>
      <c r="G141" s="20"/>
    </row>
    <row r="142" spans="1:7" x14ac:dyDescent="0.25">
      <c r="A142" s="857" t="s">
        <v>40</v>
      </c>
      <c r="B142" s="858"/>
      <c r="C142" s="10" t="s">
        <v>37</v>
      </c>
      <c r="D142" s="275">
        <v>105.6</v>
      </c>
      <c r="E142" s="395">
        <f>E137</f>
        <v>93.365523959053434</v>
      </c>
      <c r="F142" s="254">
        <f t="shared" ref="F142:F196" si="2">(E142-D142)/D142*100</f>
        <v>-11.585678069078183</v>
      </c>
      <c r="G142" s="20"/>
    </row>
    <row r="143" spans="1:7" x14ac:dyDescent="0.25">
      <c r="A143" s="857" t="s">
        <v>41</v>
      </c>
      <c r="B143" s="858"/>
      <c r="C143" s="10" t="s">
        <v>37</v>
      </c>
      <c r="D143" s="275"/>
      <c r="E143" s="395"/>
      <c r="F143" s="254"/>
      <c r="G143" s="20"/>
    </row>
    <row r="144" spans="1:7" x14ac:dyDescent="0.25">
      <c r="A144" s="857" t="s">
        <v>49</v>
      </c>
      <c r="B144" s="858"/>
      <c r="C144" s="10" t="s">
        <v>37</v>
      </c>
      <c r="D144" s="275">
        <v>105.59</v>
      </c>
      <c r="E144" s="395">
        <f>E137</f>
        <v>93.365523959053434</v>
      </c>
      <c r="F144" s="254">
        <f t="shared" si="2"/>
        <v>-11.577304707781579</v>
      </c>
      <c r="G144" s="20"/>
    </row>
    <row r="145" spans="1:242" x14ac:dyDescent="0.25">
      <c r="A145" s="857" t="s">
        <v>42</v>
      </c>
      <c r="B145" s="858"/>
      <c r="C145" s="10" t="s">
        <v>37</v>
      </c>
      <c r="D145" s="275"/>
      <c r="E145" s="395"/>
      <c r="F145" s="254"/>
      <c r="G145" s="20"/>
    </row>
    <row r="146" spans="1:242" x14ac:dyDescent="0.25">
      <c r="A146" s="857" t="s">
        <v>43</v>
      </c>
      <c r="B146" s="858"/>
      <c r="C146" s="10" t="s">
        <v>37</v>
      </c>
      <c r="D146" s="275"/>
      <c r="E146" s="395"/>
      <c r="F146" s="254"/>
      <c r="G146" s="20"/>
    </row>
    <row r="147" spans="1:242" x14ac:dyDescent="0.25">
      <c r="A147" s="863" t="s">
        <v>67</v>
      </c>
      <c r="B147" s="864"/>
      <c r="C147" s="10" t="s">
        <v>68</v>
      </c>
      <c r="D147" s="275"/>
      <c r="E147" s="395"/>
      <c r="F147" s="254"/>
      <c r="G147" s="20"/>
    </row>
    <row r="148" spans="1:242" x14ac:dyDescent="0.25">
      <c r="A148" s="857" t="s">
        <v>36</v>
      </c>
      <c r="B148" s="858"/>
      <c r="C148" s="10" t="s">
        <v>37</v>
      </c>
      <c r="D148" s="275">
        <v>0.34</v>
      </c>
      <c r="E148" s="397">
        <f>'đlbt-nguon'!E39</f>
        <v>0.31798095621180705</v>
      </c>
      <c r="F148" s="254">
        <f t="shared" si="2"/>
        <v>-6.4761893494685214</v>
      </c>
      <c r="G148" s="20"/>
    </row>
    <row r="149" spans="1:242" x14ac:dyDescent="0.25">
      <c r="A149" s="857" t="s">
        <v>48</v>
      </c>
      <c r="B149" s="858"/>
      <c r="C149" s="10" t="s">
        <v>37</v>
      </c>
      <c r="D149" s="275"/>
      <c r="E149" s="395"/>
      <c r="F149" s="254"/>
      <c r="G149" s="20"/>
    </row>
    <row r="150" spans="1:242" x14ac:dyDescent="0.25">
      <c r="A150" s="857" t="s">
        <v>38</v>
      </c>
      <c r="B150" s="858"/>
      <c r="C150" s="10" t="s">
        <v>37</v>
      </c>
      <c r="D150" s="275">
        <v>0.34</v>
      </c>
      <c r="E150" s="397">
        <f>E148</f>
        <v>0.31798095621180705</v>
      </c>
      <c r="F150" s="254">
        <f t="shared" si="2"/>
        <v>-6.4761893494685214</v>
      </c>
      <c r="G150" s="20"/>
    </row>
    <row r="151" spans="1:242" x14ac:dyDescent="0.25">
      <c r="A151" s="857" t="s">
        <v>50</v>
      </c>
      <c r="B151" s="858"/>
      <c r="C151" s="10" t="s">
        <v>37</v>
      </c>
      <c r="D151" s="275"/>
      <c r="E151" s="395"/>
      <c r="F151" s="254"/>
      <c r="G151" s="20"/>
    </row>
    <row r="152" spans="1:242" x14ac:dyDescent="0.25">
      <c r="A152" s="857" t="s">
        <v>39</v>
      </c>
      <c r="B152" s="858"/>
      <c r="C152" s="10" t="s">
        <v>37</v>
      </c>
      <c r="D152" s="275"/>
      <c r="E152" s="395"/>
      <c r="F152" s="254"/>
      <c r="G152" s="20"/>
    </row>
    <row r="153" spans="1:242" x14ac:dyDescent="0.25">
      <c r="A153" s="857" t="s">
        <v>40</v>
      </c>
      <c r="B153" s="858"/>
      <c r="C153" s="10" t="s">
        <v>37</v>
      </c>
      <c r="D153" s="275">
        <v>0.34</v>
      </c>
      <c r="E153" s="397">
        <f>E148</f>
        <v>0.31798095621180705</v>
      </c>
      <c r="F153" s="254">
        <f t="shared" si="2"/>
        <v>-6.4761893494685214</v>
      </c>
      <c r="G153" s="20"/>
    </row>
    <row r="154" spans="1:242" x14ac:dyDescent="0.25">
      <c r="A154" s="857" t="s">
        <v>41</v>
      </c>
      <c r="B154" s="858"/>
      <c r="C154" s="10" t="s">
        <v>37</v>
      </c>
      <c r="D154" s="275"/>
      <c r="E154" s="395"/>
      <c r="F154" s="254"/>
      <c r="G154" s="20"/>
    </row>
    <row r="155" spans="1:242" x14ac:dyDescent="0.25">
      <c r="A155" s="857" t="s">
        <v>49</v>
      </c>
      <c r="B155" s="858"/>
      <c r="C155" s="10" t="s">
        <v>37</v>
      </c>
      <c r="D155" s="275">
        <v>0.34</v>
      </c>
      <c r="E155" s="397">
        <f>E148</f>
        <v>0.31798095621180705</v>
      </c>
      <c r="F155" s="254">
        <f t="shared" si="2"/>
        <v>-6.4761893494685214</v>
      </c>
      <c r="G155" s="20"/>
    </row>
    <row r="156" spans="1:242" x14ac:dyDescent="0.25">
      <c r="A156" s="857" t="s">
        <v>42</v>
      </c>
      <c r="B156" s="858"/>
      <c r="C156" s="10" t="s">
        <v>37</v>
      </c>
      <c r="D156" s="275"/>
      <c r="E156" s="395"/>
      <c r="F156" s="254"/>
      <c r="G156" s="20"/>
    </row>
    <row r="157" spans="1:242" x14ac:dyDescent="0.25">
      <c r="A157" s="857" t="s">
        <v>43</v>
      </c>
      <c r="B157" s="858"/>
      <c r="C157" s="10" t="s">
        <v>37</v>
      </c>
      <c r="D157" s="275"/>
      <c r="E157" s="395"/>
      <c r="F157" s="254"/>
      <c r="G157" s="20"/>
    </row>
    <row r="158" spans="1:242" x14ac:dyDescent="0.25">
      <c r="A158" s="863" t="s">
        <v>69</v>
      </c>
      <c r="B158" s="864"/>
      <c r="C158" s="10" t="s">
        <v>70</v>
      </c>
      <c r="D158" s="275"/>
      <c r="E158" s="395"/>
      <c r="F158" s="254"/>
      <c r="G158" s="20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  <c r="EC158" s="22"/>
      <c r="ED158" s="22"/>
      <c r="EE158" s="22"/>
      <c r="EF158" s="22"/>
      <c r="EG158" s="22"/>
      <c r="EH158" s="22"/>
      <c r="EI158" s="22"/>
      <c r="EJ158" s="22"/>
      <c r="EK158" s="22"/>
      <c r="EL158" s="22"/>
      <c r="EM158" s="22"/>
      <c r="EN158" s="22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  <c r="FL158" s="22"/>
      <c r="FM158" s="22"/>
      <c r="FN158" s="22"/>
      <c r="FO158" s="22"/>
      <c r="FP158" s="22"/>
      <c r="FQ158" s="22"/>
      <c r="FR158" s="22"/>
      <c r="FS158" s="22"/>
      <c r="FT158" s="22"/>
      <c r="FU158" s="22"/>
      <c r="FV158" s="22"/>
      <c r="FW158" s="22"/>
      <c r="FX158" s="22"/>
      <c r="FY158" s="22"/>
      <c r="FZ158" s="22"/>
      <c r="GA158" s="22"/>
      <c r="GB158" s="22"/>
      <c r="GC158" s="22"/>
      <c r="GD158" s="22"/>
      <c r="GE158" s="22"/>
      <c r="GF158" s="22"/>
      <c r="GG158" s="22"/>
      <c r="GH158" s="22"/>
      <c r="GI158" s="22"/>
      <c r="GJ158" s="22"/>
      <c r="GK158" s="22"/>
      <c r="GL158" s="22"/>
      <c r="GM158" s="22"/>
      <c r="GN158" s="22"/>
      <c r="GO158" s="22"/>
      <c r="GP158" s="22"/>
      <c r="GQ158" s="22"/>
      <c r="GR158" s="22"/>
      <c r="GS158" s="22"/>
      <c r="GT158" s="22"/>
      <c r="GU158" s="22"/>
      <c r="GV158" s="22"/>
      <c r="GW158" s="22"/>
      <c r="GX158" s="22"/>
      <c r="GY158" s="22"/>
      <c r="GZ158" s="22"/>
      <c r="HA158" s="22"/>
      <c r="HB158" s="22"/>
      <c r="HC158" s="22"/>
      <c r="HD158" s="22"/>
      <c r="HE158" s="22"/>
      <c r="HF158" s="22"/>
      <c r="HG158" s="22"/>
      <c r="HH158" s="22"/>
      <c r="HI158" s="22"/>
      <c r="HJ158" s="22"/>
      <c r="HK158" s="22"/>
      <c r="HL158" s="22"/>
      <c r="HM158" s="22"/>
      <c r="HN158" s="22"/>
      <c r="HO158" s="22"/>
      <c r="HP158" s="22"/>
      <c r="HQ158" s="22"/>
      <c r="HR158" s="22"/>
      <c r="HS158" s="22"/>
      <c r="HT158" s="22"/>
      <c r="HU158" s="22"/>
      <c r="HV158" s="22"/>
      <c r="HW158" s="22"/>
      <c r="HX158" s="22"/>
      <c r="HY158" s="22"/>
      <c r="HZ158" s="22"/>
      <c r="IA158" s="22"/>
      <c r="IB158" s="22"/>
      <c r="IC158" s="22"/>
      <c r="ID158" s="22"/>
      <c r="IE158" s="22"/>
      <c r="IF158" s="22"/>
      <c r="IG158" s="22"/>
      <c r="IH158" s="22"/>
    </row>
    <row r="159" spans="1:242" x14ac:dyDescent="0.25">
      <c r="A159" s="857" t="s">
        <v>36</v>
      </c>
      <c r="B159" s="858"/>
      <c r="C159" s="10" t="s">
        <v>37</v>
      </c>
      <c r="D159" s="275">
        <v>5.6</v>
      </c>
      <c r="E159" s="395">
        <f>'đlbt-nguon'!E38</f>
        <v>4.9364754963184376</v>
      </c>
      <c r="F159" s="254">
        <f t="shared" si="2"/>
        <v>-11.848651851456465</v>
      </c>
      <c r="G159" s="20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  <c r="EC159" s="22"/>
      <c r="ED159" s="22"/>
      <c r="EE159" s="22"/>
      <c r="EF159" s="22"/>
      <c r="EG159" s="22"/>
      <c r="EH159" s="22"/>
      <c r="EI159" s="22"/>
      <c r="EJ159" s="22"/>
      <c r="EK159" s="22"/>
      <c r="EL159" s="22"/>
      <c r="EM159" s="22"/>
      <c r="EN159" s="22"/>
      <c r="EO159" s="22"/>
      <c r="EP159" s="22"/>
      <c r="EQ159" s="22"/>
      <c r="ER159" s="22"/>
      <c r="ES159" s="22"/>
      <c r="ET159" s="22"/>
      <c r="EU159" s="22"/>
      <c r="EV159" s="22"/>
      <c r="EW159" s="22"/>
      <c r="EX159" s="22"/>
      <c r="EY159" s="22"/>
      <c r="EZ159" s="22"/>
      <c r="FA159" s="22"/>
      <c r="FB159" s="22"/>
      <c r="FC159" s="22"/>
      <c r="FD159" s="22"/>
      <c r="FE159" s="22"/>
      <c r="FF159" s="22"/>
      <c r="FG159" s="22"/>
      <c r="FH159" s="22"/>
      <c r="FI159" s="22"/>
      <c r="FJ159" s="22"/>
      <c r="FK159" s="22"/>
      <c r="FL159" s="22"/>
      <c r="FM159" s="22"/>
      <c r="FN159" s="22"/>
      <c r="FO159" s="22"/>
      <c r="FP159" s="22"/>
      <c r="FQ159" s="22"/>
      <c r="FR159" s="22"/>
      <c r="FS159" s="22"/>
      <c r="FT159" s="22"/>
      <c r="FU159" s="22"/>
      <c r="FV159" s="22"/>
      <c r="FW159" s="22"/>
      <c r="FX159" s="22"/>
      <c r="FY159" s="22"/>
      <c r="FZ159" s="22"/>
      <c r="GA159" s="22"/>
      <c r="GB159" s="22"/>
      <c r="GC159" s="22"/>
      <c r="GD159" s="22"/>
      <c r="GE159" s="22"/>
      <c r="GF159" s="22"/>
      <c r="GG159" s="22"/>
      <c r="GH159" s="22"/>
      <c r="GI159" s="22"/>
      <c r="GJ159" s="22"/>
      <c r="GK159" s="22"/>
      <c r="GL159" s="22"/>
      <c r="GM159" s="22"/>
      <c r="GN159" s="22"/>
      <c r="GO159" s="22"/>
      <c r="GP159" s="22"/>
      <c r="GQ159" s="22"/>
      <c r="GR159" s="22"/>
      <c r="GS159" s="22"/>
      <c r="GT159" s="22"/>
      <c r="GU159" s="22"/>
      <c r="GV159" s="22"/>
      <c r="GW159" s="22"/>
      <c r="GX159" s="22"/>
      <c r="GY159" s="22"/>
      <c r="GZ159" s="22"/>
      <c r="HA159" s="22"/>
      <c r="HB159" s="22"/>
      <c r="HC159" s="22"/>
      <c r="HD159" s="22"/>
      <c r="HE159" s="22"/>
      <c r="HF159" s="22"/>
      <c r="HG159" s="22"/>
      <c r="HH159" s="22"/>
      <c r="HI159" s="22"/>
      <c r="HJ159" s="22"/>
      <c r="HK159" s="22"/>
      <c r="HL159" s="22"/>
      <c r="HM159" s="22"/>
      <c r="HN159" s="22"/>
      <c r="HO159" s="22"/>
      <c r="HP159" s="22"/>
      <c r="HQ159" s="22"/>
      <c r="HR159" s="22"/>
      <c r="HS159" s="22"/>
      <c r="HT159" s="22"/>
      <c r="HU159" s="22"/>
      <c r="HV159" s="22"/>
      <c r="HW159" s="22"/>
      <c r="HX159" s="22"/>
      <c r="HY159" s="22"/>
      <c r="HZ159" s="22"/>
      <c r="IA159" s="22"/>
      <c r="IB159" s="22"/>
      <c r="IC159" s="22"/>
      <c r="ID159" s="22"/>
      <c r="IE159" s="22"/>
      <c r="IF159" s="22"/>
      <c r="IG159" s="22"/>
      <c r="IH159" s="22"/>
    </row>
    <row r="160" spans="1:242" x14ac:dyDescent="0.25">
      <c r="A160" s="857" t="s">
        <v>48</v>
      </c>
      <c r="B160" s="858"/>
      <c r="C160" s="10" t="s">
        <v>37</v>
      </c>
      <c r="D160" s="275"/>
      <c r="E160" s="395"/>
      <c r="F160" s="254"/>
      <c r="G160" s="20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  <c r="EC160" s="22"/>
      <c r="ED160" s="22"/>
      <c r="EE160" s="22"/>
      <c r="EF160" s="22"/>
      <c r="EG160" s="22"/>
      <c r="EH160" s="22"/>
      <c r="EI160" s="22"/>
      <c r="EJ160" s="22"/>
      <c r="EK160" s="22"/>
      <c r="EL160" s="22"/>
      <c r="EM160" s="22"/>
      <c r="EN160" s="22"/>
      <c r="EO160" s="22"/>
      <c r="EP160" s="22"/>
      <c r="EQ160" s="22"/>
      <c r="ER160" s="22"/>
      <c r="ES160" s="22"/>
      <c r="ET160" s="22"/>
      <c r="EU160" s="22"/>
      <c r="EV160" s="22"/>
      <c r="EW160" s="22"/>
      <c r="EX160" s="22"/>
      <c r="EY160" s="22"/>
      <c r="EZ160" s="22"/>
      <c r="FA160" s="22"/>
      <c r="FB160" s="22"/>
      <c r="FC160" s="22"/>
      <c r="FD160" s="22"/>
      <c r="FE160" s="22"/>
      <c r="FF160" s="22"/>
      <c r="FG160" s="22"/>
      <c r="FH160" s="22"/>
      <c r="FI160" s="22"/>
      <c r="FJ160" s="22"/>
      <c r="FK160" s="22"/>
      <c r="FL160" s="22"/>
      <c r="FM160" s="22"/>
      <c r="FN160" s="22"/>
      <c r="FO160" s="22"/>
      <c r="FP160" s="22"/>
      <c r="FQ160" s="22"/>
      <c r="FR160" s="22"/>
      <c r="FS160" s="22"/>
      <c r="FT160" s="22"/>
      <c r="FU160" s="22"/>
      <c r="FV160" s="22"/>
      <c r="FW160" s="22"/>
      <c r="FX160" s="22"/>
      <c r="FY160" s="22"/>
      <c r="FZ160" s="22"/>
      <c r="GA160" s="22"/>
      <c r="GB160" s="22"/>
      <c r="GC160" s="22"/>
      <c r="GD160" s="22"/>
      <c r="GE160" s="22"/>
      <c r="GF160" s="22"/>
      <c r="GG160" s="22"/>
      <c r="GH160" s="22"/>
      <c r="GI160" s="22"/>
      <c r="GJ160" s="22"/>
      <c r="GK160" s="22"/>
      <c r="GL160" s="22"/>
      <c r="GM160" s="22"/>
      <c r="GN160" s="22"/>
      <c r="GO160" s="22"/>
      <c r="GP160" s="22"/>
      <c r="GQ160" s="22"/>
      <c r="GR160" s="22"/>
      <c r="GS160" s="22"/>
      <c r="GT160" s="22"/>
      <c r="GU160" s="22"/>
      <c r="GV160" s="22"/>
      <c r="GW160" s="22"/>
      <c r="GX160" s="22"/>
      <c r="GY160" s="22"/>
      <c r="GZ160" s="22"/>
      <c r="HA160" s="22"/>
      <c r="HB160" s="22"/>
      <c r="HC160" s="22"/>
      <c r="HD160" s="22"/>
      <c r="HE160" s="22"/>
      <c r="HF160" s="22"/>
      <c r="HG160" s="22"/>
      <c r="HH160" s="22"/>
      <c r="HI160" s="22"/>
      <c r="HJ160" s="22"/>
      <c r="HK160" s="22"/>
      <c r="HL160" s="22"/>
      <c r="HM160" s="22"/>
      <c r="HN160" s="22"/>
      <c r="HO160" s="22"/>
      <c r="HP160" s="22"/>
      <c r="HQ160" s="22"/>
      <c r="HR160" s="22"/>
      <c r="HS160" s="22"/>
      <c r="HT160" s="22"/>
      <c r="HU160" s="22"/>
      <c r="HV160" s="22"/>
      <c r="HW160" s="22"/>
      <c r="HX160" s="22"/>
      <c r="HY160" s="22"/>
      <c r="HZ160" s="22"/>
      <c r="IA160" s="22"/>
      <c r="IB160" s="22"/>
      <c r="IC160" s="22"/>
      <c r="ID160" s="22"/>
      <c r="IE160" s="22"/>
      <c r="IF160" s="22"/>
      <c r="IG160" s="22"/>
      <c r="IH160" s="22"/>
    </row>
    <row r="161" spans="1:242" x14ac:dyDescent="0.25">
      <c r="A161" s="857" t="s">
        <v>38</v>
      </c>
      <c r="B161" s="858"/>
      <c r="C161" s="10" t="s">
        <v>37</v>
      </c>
      <c r="D161" s="275">
        <v>5.4</v>
      </c>
      <c r="E161" s="395">
        <f>E159</f>
        <v>4.9364754963184376</v>
      </c>
      <c r="F161" s="254">
        <f t="shared" si="2"/>
        <v>-8.5837871052141246</v>
      </c>
      <c r="G161" s="20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22"/>
      <c r="GD161" s="22"/>
      <c r="GE161" s="22"/>
      <c r="GF161" s="22"/>
      <c r="GG161" s="22"/>
      <c r="GH161" s="22"/>
      <c r="GI161" s="22"/>
      <c r="GJ161" s="22"/>
      <c r="GK161" s="22"/>
      <c r="GL161" s="22"/>
      <c r="GM161" s="22"/>
      <c r="GN161" s="22"/>
      <c r="GO161" s="22"/>
      <c r="GP161" s="22"/>
      <c r="GQ161" s="22"/>
      <c r="GR161" s="22"/>
      <c r="GS161" s="22"/>
      <c r="GT161" s="22"/>
      <c r="GU161" s="22"/>
      <c r="GV161" s="22"/>
      <c r="GW161" s="22"/>
      <c r="GX161" s="22"/>
      <c r="GY161" s="22"/>
      <c r="GZ161" s="22"/>
      <c r="HA161" s="22"/>
      <c r="HB161" s="22"/>
      <c r="HC161" s="22"/>
      <c r="HD161" s="22"/>
      <c r="HE161" s="22"/>
      <c r="HF161" s="22"/>
      <c r="HG161" s="22"/>
      <c r="HH161" s="22"/>
      <c r="HI161" s="22"/>
      <c r="HJ161" s="22"/>
      <c r="HK161" s="22"/>
      <c r="HL161" s="22"/>
      <c r="HM161" s="22"/>
      <c r="HN161" s="22"/>
      <c r="HO161" s="22"/>
      <c r="HP161" s="22"/>
      <c r="HQ161" s="22"/>
      <c r="HR161" s="22"/>
      <c r="HS161" s="22"/>
      <c r="HT161" s="22"/>
      <c r="HU161" s="22"/>
      <c r="HV161" s="22"/>
      <c r="HW161" s="22"/>
      <c r="HX161" s="22"/>
      <c r="HY161" s="22"/>
      <c r="HZ161" s="22"/>
      <c r="IA161" s="22"/>
      <c r="IB161" s="22"/>
      <c r="IC161" s="22"/>
      <c r="ID161" s="22"/>
      <c r="IE161" s="22"/>
      <c r="IF161" s="22"/>
      <c r="IG161" s="22"/>
      <c r="IH161" s="22"/>
    </row>
    <row r="162" spans="1:242" x14ac:dyDescent="0.25">
      <c r="A162" s="857" t="s">
        <v>50</v>
      </c>
      <c r="B162" s="858"/>
      <c r="C162" s="10" t="s">
        <v>37</v>
      </c>
      <c r="D162" s="275"/>
      <c r="E162" s="395"/>
      <c r="F162" s="254"/>
      <c r="G162" s="20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  <c r="EC162" s="22"/>
      <c r="ED162" s="22"/>
      <c r="EE162" s="22"/>
      <c r="EF162" s="22"/>
      <c r="EG162" s="22"/>
      <c r="EH162" s="22"/>
      <c r="EI162" s="22"/>
      <c r="EJ162" s="22"/>
      <c r="EK162" s="22"/>
      <c r="EL162" s="22"/>
      <c r="EM162" s="22"/>
      <c r="EN162" s="22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2"/>
      <c r="EZ162" s="22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2"/>
      <c r="FU162" s="22"/>
      <c r="FV162" s="22"/>
      <c r="FW162" s="22"/>
      <c r="FX162" s="22"/>
      <c r="FY162" s="22"/>
      <c r="FZ162" s="22"/>
      <c r="GA162" s="22"/>
      <c r="GB162" s="22"/>
      <c r="GC162" s="22"/>
      <c r="GD162" s="22"/>
      <c r="GE162" s="22"/>
      <c r="GF162" s="22"/>
      <c r="GG162" s="22"/>
      <c r="GH162" s="22"/>
      <c r="GI162" s="22"/>
      <c r="GJ162" s="22"/>
      <c r="GK162" s="22"/>
      <c r="GL162" s="22"/>
      <c r="GM162" s="22"/>
      <c r="GN162" s="22"/>
      <c r="GO162" s="22"/>
      <c r="GP162" s="22"/>
      <c r="GQ162" s="22"/>
      <c r="GR162" s="22"/>
      <c r="GS162" s="22"/>
      <c r="GT162" s="22"/>
      <c r="GU162" s="22"/>
      <c r="GV162" s="22"/>
      <c r="GW162" s="22"/>
      <c r="GX162" s="22"/>
      <c r="GY162" s="22"/>
      <c r="GZ162" s="22"/>
      <c r="HA162" s="22"/>
      <c r="HB162" s="22"/>
      <c r="HC162" s="22"/>
      <c r="HD162" s="22"/>
      <c r="HE162" s="22"/>
      <c r="HF162" s="22"/>
      <c r="HG162" s="22"/>
      <c r="HH162" s="22"/>
      <c r="HI162" s="22"/>
      <c r="HJ162" s="22"/>
      <c r="HK162" s="22"/>
      <c r="HL162" s="22"/>
      <c r="HM162" s="22"/>
      <c r="HN162" s="22"/>
      <c r="HO162" s="22"/>
      <c r="HP162" s="22"/>
      <c r="HQ162" s="22"/>
      <c r="HR162" s="22"/>
      <c r="HS162" s="22"/>
      <c r="HT162" s="22"/>
      <c r="HU162" s="22"/>
      <c r="HV162" s="22"/>
      <c r="HW162" s="22"/>
      <c r="HX162" s="22"/>
      <c r="HY162" s="22"/>
      <c r="HZ162" s="22"/>
      <c r="IA162" s="22"/>
      <c r="IB162" s="22"/>
      <c r="IC162" s="22"/>
      <c r="ID162" s="22"/>
      <c r="IE162" s="22"/>
      <c r="IF162" s="22"/>
      <c r="IG162" s="22"/>
      <c r="IH162" s="22"/>
    </row>
    <row r="163" spans="1:242" x14ac:dyDescent="0.25">
      <c r="A163" s="857" t="s">
        <v>39</v>
      </c>
      <c r="B163" s="858"/>
      <c r="C163" s="10" t="s">
        <v>37</v>
      </c>
      <c r="D163" s="275"/>
      <c r="E163" s="395"/>
      <c r="F163" s="254"/>
      <c r="G163" s="20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  <c r="GW163" s="22"/>
      <c r="GX163" s="22"/>
      <c r="GY163" s="22"/>
      <c r="GZ163" s="22"/>
      <c r="HA163" s="22"/>
      <c r="HB163" s="22"/>
      <c r="HC163" s="22"/>
      <c r="HD163" s="22"/>
      <c r="HE163" s="22"/>
      <c r="HF163" s="22"/>
      <c r="HG163" s="22"/>
      <c r="HH163" s="22"/>
      <c r="HI163" s="22"/>
      <c r="HJ163" s="22"/>
      <c r="HK163" s="22"/>
      <c r="HL163" s="22"/>
      <c r="HM163" s="22"/>
      <c r="HN163" s="22"/>
      <c r="HO163" s="22"/>
      <c r="HP163" s="22"/>
      <c r="HQ163" s="22"/>
      <c r="HR163" s="22"/>
      <c r="HS163" s="22"/>
      <c r="HT163" s="22"/>
      <c r="HU163" s="22"/>
      <c r="HV163" s="22"/>
      <c r="HW163" s="22"/>
      <c r="HX163" s="22"/>
      <c r="HY163" s="22"/>
      <c r="HZ163" s="22"/>
      <c r="IA163" s="22"/>
      <c r="IB163" s="22"/>
      <c r="IC163" s="22"/>
      <c r="ID163" s="22"/>
      <c r="IE163" s="22"/>
      <c r="IF163" s="22"/>
      <c r="IG163" s="22"/>
      <c r="IH163" s="22"/>
    </row>
    <row r="164" spans="1:242" x14ac:dyDescent="0.25">
      <c r="A164" s="857" t="s">
        <v>40</v>
      </c>
      <c r="B164" s="858"/>
      <c r="C164" s="10" t="s">
        <v>37</v>
      </c>
      <c r="D164" s="275">
        <v>5.74</v>
      </c>
      <c r="E164" s="395">
        <f>E161</f>
        <v>4.9364754963184376</v>
      </c>
      <c r="F164" s="254">
        <f t="shared" si="2"/>
        <v>-13.998684733128266</v>
      </c>
      <c r="G164" s="20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2"/>
      <c r="EE164" s="22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/>
      <c r="GB164" s="22"/>
      <c r="GC164" s="22"/>
      <c r="GD164" s="22"/>
      <c r="GE164" s="22"/>
      <c r="GF164" s="22"/>
      <c r="GG164" s="22"/>
      <c r="GH164" s="22"/>
      <c r="GI164" s="22"/>
      <c r="GJ164" s="22"/>
      <c r="GK164" s="22"/>
      <c r="GL164" s="22"/>
      <c r="GM164" s="22"/>
      <c r="GN164" s="22"/>
      <c r="GO164" s="22"/>
      <c r="GP164" s="22"/>
      <c r="GQ164" s="22"/>
      <c r="GR164" s="22"/>
      <c r="GS164" s="22"/>
      <c r="GT164" s="22"/>
      <c r="GU164" s="22"/>
      <c r="GV164" s="22"/>
      <c r="GW164" s="22"/>
      <c r="GX164" s="22"/>
      <c r="GY164" s="22"/>
      <c r="GZ164" s="22"/>
      <c r="HA164" s="22"/>
      <c r="HB164" s="22"/>
      <c r="HC164" s="22"/>
      <c r="HD164" s="22"/>
      <c r="HE164" s="22"/>
      <c r="HF164" s="22"/>
      <c r="HG164" s="22"/>
      <c r="HH164" s="22"/>
      <c r="HI164" s="22"/>
      <c r="HJ164" s="22"/>
      <c r="HK164" s="22"/>
      <c r="HL164" s="22"/>
      <c r="HM164" s="22"/>
      <c r="HN164" s="22"/>
      <c r="HO164" s="22"/>
      <c r="HP164" s="22"/>
      <c r="HQ164" s="22"/>
      <c r="HR164" s="22"/>
      <c r="HS164" s="22"/>
      <c r="HT164" s="22"/>
      <c r="HU164" s="22"/>
      <c r="HV164" s="22"/>
      <c r="HW164" s="22"/>
      <c r="HX164" s="22"/>
      <c r="HY164" s="22"/>
      <c r="HZ164" s="22"/>
      <c r="IA164" s="22"/>
      <c r="IB164" s="22"/>
      <c r="IC164" s="22"/>
      <c r="ID164" s="22"/>
      <c r="IE164" s="22"/>
      <c r="IF164" s="22"/>
      <c r="IG164" s="22"/>
      <c r="IH164" s="22"/>
    </row>
    <row r="165" spans="1:242" x14ac:dyDescent="0.25">
      <c r="A165" s="857" t="s">
        <v>41</v>
      </c>
      <c r="B165" s="858"/>
      <c r="C165" s="10" t="s">
        <v>37</v>
      </c>
      <c r="D165" s="275"/>
      <c r="E165" s="395"/>
      <c r="F165" s="254"/>
      <c r="G165" s="20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  <c r="EC165" s="22"/>
      <c r="ED165" s="22"/>
      <c r="EE165" s="22"/>
      <c r="EF165" s="22"/>
      <c r="EG165" s="22"/>
      <c r="EH165" s="22"/>
      <c r="EI165" s="22"/>
      <c r="EJ165" s="22"/>
      <c r="EK165" s="22"/>
      <c r="EL165" s="22"/>
      <c r="EM165" s="22"/>
      <c r="EN165" s="22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2"/>
      <c r="EZ165" s="22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2"/>
      <c r="FU165" s="22"/>
      <c r="FV165" s="22"/>
      <c r="FW165" s="22"/>
      <c r="FX165" s="22"/>
      <c r="FY165" s="22"/>
      <c r="FZ165" s="22"/>
      <c r="GA165" s="22"/>
      <c r="GB165" s="22"/>
      <c r="GC165" s="22"/>
      <c r="GD165" s="22"/>
      <c r="GE165" s="22"/>
      <c r="GF165" s="22"/>
      <c r="GG165" s="22"/>
      <c r="GH165" s="22"/>
      <c r="GI165" s="22"/>
      <c r="GJ165" s="22"/>
      <c r="GK165" s="22"/>
      <c r="GL165" s="22"/>
      <c r="GM165" s="22"/>
      <c r="GN165" s="22"/>
      <c r="GO165" s="22"/>
      <c r="GP165" s="22"/>
      <c r="GQ165" s="22"/>
      <c r="GR165" s="22"/>
      <c r="GS165" s="22"/>
      <c r="GT165" s="22"/>
      <c r="GU165" s="22"/>
      <c r="GV165" s="22"/>
      <c r="GW165" s="22"/>
      <c r="GX165" s="22"/>
      <c r="GY165" s="22"/>
      <c r="GZ165" s="22"/>
      <c r="HA165" s="22"/>
      <c r="HB165" s="22"/>
      <c r="HC165" s="22"/>
      <c r="HD165" s="22"/>
      <c r="HE165" s="22"/>
      <c r="HF165" s="22"/>
      <c r="HG165" s="22"/>
      <c r="HH165" s="22"/>
      <c r="HI165" s="22"/>
      <c r="HJ165" s="22"/>
      <c r="HK165" s="22"/>
      <c r="HL165" s="22"/>
      <c r="HM165" s="22"/>
      <c r="HN165" s="22"/>
      <c r="HO165" s="22"/>
      <c r="HP165" s="22"/>
      <c r="HQ165" s="22"/>
      <c r="HR165" s="22"/>
      <c r="HS165" s="22"/>
      <c r="HT165" s="22"/>
      <c r="HU165" s="22"/>
      <c r="HV165" s="22"/>
      <c r="HW165" s="22"/>
      <c r="HX165" s="22"/>
      <c r="HY165" s="22"/>
      <c r="HZ165" s="22"/>
      <c r="IA165" s="22"/>
      <c r="IB165" s="22"/>
      <c r="IC165" s="22"/>
      <c r="ID165" s="22"/>
      <c r="IE165" s="22"/>
      <c r="IF165" s="22"/>
      <c r="IG165" s="22"/>
      <c r="IH165" s="22"/>
    </row>
    <row r="166" spans="1:242" x14ac:dyDescent="0.25">
      <c r="A166" s="857" t="s">
        <v>49</v>
      </c>
      <c r="B166" s="858"/>
      <c r="C166" s="10" t="s">
        <v>37</v>
      </c>
      <c r="D166" s="275">
        <v>5.74</v>
      </c>
      <c r="E166" s="395">
        <f>E161</f>
        <v>4.9364754963184376</v>
      </c>
      <c r="F166" s="254">
        <f t="shared" si="2"/>
        <v>-13.998684733128266</v>
      </c>
      <c r="G166" s="20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  <c r="EC166" s="22"/>
      <c r="ED166" s="22"/>
      <c r="EE166" s="22"/>
      <c r="EF166" s="22"/>
      <c r="EG166" s="22"/>
      <c r="EH166" s="22"/>
      <c r="EI166" s="22"/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2"/>
      <c r="FU166" s="22"/>
      <c r="FV166" s="22"/>
      <c r="FW166" s="22"/>
      <c r="FX166" s="22"/>
      <c r="FY166" s="22"/>
      <c r="FZ166" s="22"/>
      <c r="GA166" s="22"/>
      <c r="GB166" s="22"/>
      <c r="GC166" s="22"/>
      <c r="GD166" s="22"/>
      <c r="GE166" s="22"/>
      <c r="GF166" s="22"/>
      <c r="GG166" s="22"/>
      <c r="GH166" s="22"/>
      <c r="GI166" s="22"/>
      <c r="GJ166" s="22"/>
      <c r="GK166" s="22"/>
      <c r="GL166" s="22"/>
      <c r="GM166" s="22"/>
      <c r="GN166" s="22"/>
      <c r="GO166" s="22"/>
      <c r="GP166" s="22"/>
      <c r="GQ166" s="22"/>
      <c r="GR166" s="22"/>
      <c r="GS166" s="22"/>
      <c r="GT166" s="22"/>
      <c r="GU166" s="22"/>
      <c r="GV166" s="22"/>
      <c r="GW166" s="22"/>
      <c r="GX166" s="22"/>
      <c r="GY166" s="22"/>
      <c r="GZ166" s="22"/>
      <c r="HA166" s="22"/>
      <c r="HB166" s="22"/>
      <c r="HC166" s="22"/>
      <c r="HD166" s="22"/>
      <c r="HE166" s="22"/>
      <c r="HF166" s="22"/>
      <c r="HG166" s="22"/>
      <c r="HH166" s="22"/>
      <c r="HI166" s="22"/>
      <c r="HJ166" s="22"/>
      <c r="HK166" s="22"/>
      <c r="HL166" s="22"/>
      <c r="HM166" s="22"/>
      <c r="HN166" s="22"/>
      <c r="HO166" s="22"/>
      <c r="HP166" s="22"/>
      <c r="HQ166" s="22"/>
      <c r="HR166" s="22"/>
      <c r="HS166" s="22"/>
      <c r="HT166" s="22"/>
      <c r="HU166" s="22"/>
      <c r="HV166" s="22"/>
      <c r="HW166" s="22"/>
      <c r="HX166" s="22"/>
      <c r="HY166" s="22"/>
      <c r="HZ166" s="22"/>
      <c r="IA166" s="22"/>
      <c r="IB166" s="22"/>
      <c r="IC166" s="22"/>
      <c r="ID166" s="22"/>
      <c r="IE166" s="22"/>
      <c r="IF166" s="22"/>
      <c r="IG166" s="22"/>
      <c r="IH166" s="22"/>
    </row>
    <row r="167" spans="1:242" x14ac:dyDescent="0.25">
      <c r="A167" s="857" t="s">
        <v>42</v>
      </c>
      <c r="B167" s="858"/>
      <c r="C167" s="10" t="s">
        <v>37</v>
      </c>
      <c r="D167" s="275"/>
      <c r="E167" s="395"/>
      <c r="F167" s="254"/>
      <c r="G167" s="20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  <c r="EC167" s="22"/>
      <c r="ED167" s="22"/>
      <c r="EE167" s="22"/>
      <c r="EF167" s="22"/>
      <c r="EG167" s="22"/>
      <c r="EH167" s="22"/>
      <c r="EI167" s="22"/>
      <c r="EJ167" s="22"/>
      <c r="EK167" s="22"/>
      <c r="EL167" s="22"/>
      <c r="EM167" s="22"/>
      <c r="EN167" s="22"/>
      <c r="EO167" s="22"/>
      <c r="EP167" s="22"/>
      <c r="EQ167" s="22"/>
      <c r="ER167" s="22"/>
      <c r="ES167" s="22"/>
      <c r="ET167" s="22"/>
      <c r="EU167" s="22"/>
      <c r="EV167" s="22"/>
      <c r="EW167" s="22"/>
      <c r="EX167" s="22"/>
      <c r="EY167" s="22"/>
      <c r="EZ167" s="22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2"/>
      <c r="FU167" s="22"/>
      <c r="FV167" s="22"/>
      <c r="FW167" s="22"/>
      <c r="FX167" s="22"/>
      <c r="FY167" s="22"/>
      <c r="FZ167" s="22"/>
      <c r="GA167" s="22"/>
      <c r="GB167" s="22"/>
      <c r="GC167" s="22"/>
      <c r="GD167" s="22"/>
      <c r="GE167" s="22"/>
      <c r="GF167" s="22"/>
      <c r="GG167" s="22"/>
      <c r="GH167" s="22"/>
      <c r="GI167" s="22"/>
      <c r="GJ167" s="22"/>
      <c r="GK167" s="22"/>
      <c r="GL167" s="22"/>
      <c r="GM167" s="22"/>
      <c r="GN167" s="22"/>
      <c r="GO167" s="22"/>
      <c r="GP167" s="22"/>
      <c r="GQ167" s="22"/>
      <c r="GR167" s="22"/>
      <c r="GS167" s="22"/>
      <c r="GT167" s="22"/>
      <c r="GU167" s="22"/>
      <c r="GV167" s="22"/>
      <c r="GW167" s="22"/>
      <c r="GX167" s="22"/>
      <c r="GY167" s="22"/>
      <c r="GZ167" s="22"/>
      <c r="HA167" s="22"/>
      <c r="HB167" s="22"/>
      <c r="HC167" s="22"/>
      <c r="HD167" s="22"/>
      <c r="HE167" s="22"/>
      <c r="HF167" s="22"/>
      <c r="HG167" s="22"/>
      <c r="HH167" s="22"/>
      <c r="HI167" s="22"/>
      <c r="HJ167" s="22"/>
      <c r="HK167" s="22"/>
      <c r="HL167" s="22"/>
      <c r="HM167" s="22"/>
      <c r="HN167" s="22"/>
      <c r="HO167" s="22"/>
      <c r="HP167" s="22"/>
      <c r="HQ167" s="22"/>
      <c r="HR167" s="22"/>
      <c r="HS167" s="22"/>
      <c r="HT167" s="22"/>
      <c r="HU167" s="22"/>
      <c r="HV167" s="22"/>
      <c r="HW167" s="22"/>
      <c r="HX167" s="22"/>
      <c r="HY167" s="22"/>
      <c r="HZ167" s="22"/>
      <c r="IA167" s="22"/>
      <c r="IB167" s="22"/>
      <c r="IC167" s="22"/>
      <c r="ID167" s="22"/>
      <c r="IE167" s="22"/>
      <c r="IF167" s="22"/>
      <c r="IG167" s="22"/>
      <c r="IH167" s="22"/>
    </row>
    <row r="168" spans="1:242" x14ac:dyDescent="0.25">
      <c r="A168" s="857" t="s">
        <v>43</v>
      </c>
      <c r="B168" s="858"/>
      <c r="C168" s="10" t="s">
        <v>37</v>
      </c>
      <c r="D168" s="275"/>
      <c r="E168" s="395"/>
      <c r="F168" s="254"/>
      <c r="G168" s="20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2"/>
      <c r="EE168" s="22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/>
      <c r="GB168" s="22"/>
      <c r="GC168" s="22"/>
      <c r="GD168" s="22"/>
      <c r="GE168" s="22"/>
      <c r="GF168" s="22"/>
      <c r="GG168" s="22"/>
      <c r="GH168" s="22"/>
      <c r="GI168" s="22"/>
      <c r="GJ168" s="22"/>
      <c r="GK168" s="22"/>
      <c r="GL168" s="22"/>
      <c r="GM168" s="22"/>
      <c r="GN168" s="22"/>
      <c r="GO168" s="22"/>
      <c r="GP168" s="22"/>
      <c r="GQ168" s="22"/>
      <c r="GR168" s="22"/>
      <c r="GS168" s="22"/>
      <c r="GT168" s="22"/>
      <c r="GU168" s="22"/>
      <c r="GV168" s="22"/>
      <c r="GW168" s="22"/>
      <c r="GX168" s="22"/>
      <c r="GY168" s="22"/>
      <c r="GZ168" s="22"/>
      <c r="HA168" s="22"/>
      <c r="HB168" s="22"/>
      <c r="HC168" s="22"/>
      <c r="HD168" s="22"/>
      <c r="HE168" s="22"/>
      <c r="HF168" s="22"/>
      <c r="HG168" s="22"/>
      <c r="HH168" s="22"/>
      <c r="HI168" s="22"/>
      <c r="HJ168" s="22"/>
      <c r="HK168" s="22"/>
      <c r="HL168" s="22"/>
      <c r="HM168" s="22"/>
      <c r="HN168" s="22"/>
      <c r="HO168" s="22"/>
      <c r="HP168" s="22"/>
      <c r="HQ168" s="22"/>
      <c r="HR168" s="22"/>
      <c r="HS168" s="22"/>
      <c r="HT168" s="22"/>
      <c r="HU168" s="22"/>
      <c r="HV168" s="22"/>
      <c r="HW168" s="22"/>
      <c r="HX168" s="22"/>
      <c r="HY168" s="22"/>
      <c r="HZ168" s="22"/>
      <c r="IA168" s="22"/>
      <c r="IB168" s="22"/>
      <c r="IC168" s="22"/>
      <c r="ID168" s="22"/>
      <c r="IE168" s="22"/>
      <c r="IF168" s="22"/>
      <c r="IG168" s="22"/>
      <c r="IH168" s="22"/>
    </row>
    <row r="169" spans="1:242" x14ac:dyDescent="0.25">
      <c r="A169" s="863" t="s">
        <v>71</v>
      </c>
      <c r="B169" s="864"/>
      <c r="C169" s="10"/>
      <c r="D169" s="275"/>
      <c r="E169" s="434"/>
      <c r="F169" s="254"/>
      <c r="G169" s="20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2"/>
      <c r="EE169" s="22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22"/>
      <c r="GD169" s="22"/>
      <c r="GE169" s="22"/>
      <c r="GF169" s="22"/>
      <c r="GG169" s="22"/>
      <c r="GH169" s="22"/>
      <c r="GI169" s="22"/>
      <c r="GJ169" s="22"/>
      <c r="GK169" s="22"/>
      <c r="GL169" s="22"/>
      <c r="GM169" s="22"/>
      <c r="GN169" s="22"/>
      <c r="GO169" s="22"/>
      <c r="GP169" s="22"/>
      <c r="GQ169" s="22"/>
      <c r="GR169" s="22"/>
      <c r="GS169" s="22"/>
      <c r="GT169" s="22"/>
      <c r="GU169" s="22"/>
      <c r="GV169" s="22"/>
      <c r="GW169" s="22"/>
      <c r="GX169" s="22"/>
      <c r="GY169" s="22"/>
      <c r="GZ169" s="22"/>
      <c r="HA169" s="22"/>
      <c r="HB169" s="22"/>
      <c r="HC169" s="22"/>
      <c r="HD169" s="22"/>
      <c r="HE169" s="22"/>
      <c r="HF169" s="22"/>
      <c r="HG169" s="22"/>
      <c r="HH169" s="22"/>
      <c r="HI169" s="22"/>
      <c r="HJ169" s="22"/>
      <c r="HK169" s="22"/>
      <c r="HL169" s="22"/>
      <c r="HM169" s="22"/>
      <c r="HN169" s="22"/>
      <c r="HO169" s="22"/>
      <c r="HP169" s="22"/>
      <c r="HQ169" s="22"/>
      <c r="HR169" s="22"/>
      <c r="HS169" s="22"/>
      <c r="HT169" s="22"/>
      <c r="HU169" s="22"/>
      <c r="HV169" s="22"/>
      <c r="HW169" s="22"/>
      <c r="HX169" s="22"/>
      <c r="HY169" s="22"/>
      <c r="HZ169" s="22"/>
      <c r="IA169" s="22"/>
      <c r="IB169" s="22"/>
      <c r="IC169" s="22"/>
      <c r="ID169" s="22"/>
      <c r="IE169" s="22"/>
      <c r="IF169" s="22"/>
      <c r="IG169" s="22"/>
      <c r="IH169" s="22"/>
    </row>
    <row r="170" spans="1:242" x14ac:dyDescent="0.25">
      <c r="A170" s="863" t="s">
        <v>72</v>
      </c>
      <c r="B170" s="864"/>
      <c r="C170" s="10"/>
      <c r="D170" s="275"/>
      <c r="E170" s="434"/>
      <c r="F170" s="254"/>
      <c r="G170" s="20"/>
    </row>
    <row r="171" spans="1:242" x14ac:dyDescent="0.25">
      <c r="A171" s="857" t="s">
        <v>23</v>
      </c>
      <c r="B171" s="858"/>
      <c r="C171" s="10" t="s">
        <v>19</v>
      </c>
      <c r="D171" s="275">
        <v>0.17100000000000001</v>
      </c>
      <c r="E171" s="435">
        <f>'CĐG-NGUON'!E155*100</f>
        <v>0.19651279119622697</v>
      </c>
      <c r="F171" s="254">
        <f t="shared" si="2"/>
        <v>14.919760933466057</v>
      </c>
      <c r="G171" s="20"/>
    </row>
    <row r="172" spans="1:242" x14ac:dyDescent="0.25">
      <c r="A172" s="857" t="s">
        <v>24</v>
      </c>
      <c r="B172" s="858"/>
      <c r="C172" s="10" t="s">
        <v>37</v>
      </c>
      <c r="D172" s="275"/>
      <c r="E172" s="435"/>
      <c r="F172" s="254"/>
      <c r="G172" s="20"/>
    </row>
    <row r="173" spans="1:242" x14ac:dyDescent="0.25">
      <c r="A173" s="857" t="s">
        <v>25</v>
      </c>
      <c r="B173" s="858"/>
      <c r="C173" s="10" t="s">
        <v>37</v>
      </c>
      <c r="D173" s="275">
        <v>0.16300000000000001</v>
      </c>
      <c r="E173" s="435">
        <f>'CĐG-NGUON'!E154*100</f>
        <v>0.19761492534577219</v>
      </c>
      <c r="F173" s="254">
        <f t="shared" si="2"/>
        <v>21.236150518878638</v>
      </c>
      <c r="G173" s="20"/>
    </row>
    <row r="174" spans="1:242" x14ac:dyDescent="0.25">
      <c r="A174" s="857" t="s">
        <v>26</v>
      </c>
      <c r="B174" s="858"/>
      <c r="C174" s="10" t="s">
        <v>37</v>
      </c>
      <c r="D174" s="275"/>
      <c r="E174" s="435"/>
      <c r="F174" s="254"/>
      <c r="G174" s="20"/>
    </row>
    <row r="175" spans="1:242" x14ac:dyDescent="0.25">
      <c r="A175" s="857" t="s">
        <v>27</v>
      </c>
      <c r="B175" s="858"/>
      <c r="C175" s="10" t="s">
        <v>37</v>
      </c>
      <c r="D175" s="275"/>
      <c r="E175" s="435"/>
      <c r="F175" s="254"/>
      <c r="G175" s="11"/>
    </row>
    <row r="176" spans="1:242" x14ac:dyDescent="0.25">
      <c r="A176" s="857" t="s">
        <v>28</v>
      </c>
      <c r="B176" s="858"/>
      <c r="C176" s="10" t="s">
        <v>37</v>
      </c>
      <c r="D176" s="275">
        <v>3.1E-2</v>
      </c>
      <c r="E176" s="435">
        <f>'CĐG-NGUON'!E153*100</f>
        <v>2.9776884933563671E-2</v>
      </c>
      <c r="F176" s="254">
        <f t="shared" si="2"/>
        <v>-3.945532472375255</v>
      </c>
      <c r="G176" s="20"/>
    </row>
    <row r="177" spans="1:7" x14ac:dyDescent="0.25">
      <c r="A177" s="857" t="s">
        <v>29</v>
      </c>
      <c r="B177" s="858"/>
      <c r="C177" s="10" t="s">
        <v>37</v>
      </c>
      <c r="D177" s="275"/>
      <c r="E177" s="435"/>
      <c r="F177" s="254"/>
      <c r="G177" s="20"/>
    </row>
    <row r="178" spans="1:7" x14ac:dyDescent="0.25">
      <c r="A178" s="857" t="s">
        <v>30</v>
      </c>
      <c r="B178" s="858"/>
      <c r="C178" s="10" t="s">
        <v>37</v>
      </c>
      <c r="D178" s="275">
        <v>3.2000000000000001E-2</v>
      </c>
      <c r="E178" s="435" t="e">
        <f>'CĐG-NGUON'!E156*100</f>
        <v>#DIV/0!</v>
      </c>
      <c r="F178" s="254" t="e">
        <f t="shared" si="2"/>
        <v>#DIV/0!</v>
      </c>
      <c r="G178" s="20"/>
    </row>
    <row r="179" spans="1:7" x14ac:dyDescent="0.25">
      <c r="A179" s="857" t="s">
        <v>31</v>
      </c>
      <c r="B179" s="858"/>
      <c r="C179" s="10" t="s">
        <v>37</v>
      </c>
      <c r="D179" s="275"/>
      <c r="E179" s="435"/>
      <c r="F179" s="254"/>
      <c r="G179" s="20"/>
    </row>
    <row r="180" spans="1:7" x14ac:dyDescent="0.25">
      <c r="A180" s="857" t="s">
        <v>32</v>
      </c>
      <c r="B180" s="858"/>
      <c r="C180" s="10" t="s">
        <v>37</v>
      </c>
      <c r="D180" s="275"/>
      <c r="E180" s="435"/>
      <c r="F180" s="254"/>
      <c r="G180" s="20"/>
    </row>
    <row r="181" spans="1:7" x14ac:dyDescent="0.25">
      <c r="A181" s="863" t="s">
        <v>73</v>
      </c>
      <c r="B181" s="864"/>
      <c r="C181" s="10"/>
      <c r="D181" s="275"/>
      <c r="E181" s="435"/>
      <c r="F181" s="254"/>
      <c r="G181" s="20"/>
    </row>
    <row r="182" spans="1:7" x14ac:dyDescent="0.25">
      <c r="A182" s="857" t="s">
        <v>23</v>
      </c>
      <c r="B182" s="858"/>
      <c r="C182" s="10" t="s">
        <v>19</v>
      </c>
      <c r="D182" s="275">
        <v>0.14099999999999999</v>
      </c>
      <c r="E182" s="431">
        <f>'CĐG-NGUON'!E160</f>
        <v>0.14366435716344447</v>
      </c>
      <c r="F182" s="254">
        <f t="shared" si="2"/>
        <v>1.8896150095350968</v>
      </c>
      <c r="G182" s="20"/>
    </row>
    <row r="183" spans="1:7" x14ac:dyDescent="0.25">
      <c r="A183" s="857" t="s">
        <v>24</v>
      </c>
      <c r="B183" s="858"/>
      <c r="C183" s="10" t="s">
        <v>37</v>
      </c>
      <c r="D183" s="275"/>
      <c r="E183" s="431"/>
      <c r="F183" s="254"/>
      <c r="G183" s="20"/>
    </row>
    <row r="184" spans="1:7" x14ac:dyDescent="0.25">
      <c r="A184" s="857" t="s">
        <v>25</v>
      </c>
      <c r="B184" s="858"/>
      <c r="C184" s="10" t="s">
        <v>37</v>
      </c>
      <c r="D184" s="275">
        <v>0.13900000000000001</v>
      </c>
      <c r="E184" s="431">
        <f>'CĐG-NGUON'!E159</f>
        <v>0.14917996871017083</v>
      </c>
      <c r="F184" s="254">
        <f t="shared" si="2"/>
        <v>7.3237184965257702</v>
      </c>
      <c r="G184" s="20"/>
    </row>
    <row r="185" spans="1:7" x14ac:dyDescent="0.25">
      <c r="A185" s="857" t="s">
        <v>26</v>
      </c>
      <c r="B185" s="858"/>
      <c r="C185" s="10" t="s">
        <v>37</v>
      </c>
      <c r="D185" s="275"/>
      <c r="E185" s="431"/>
      <c r="F185" s="254"/>
      <c r="G185" s="20"/>
    </row>
    <row r="186" spans="1:7" x14ac:dyDescent="0.25">
      <c r="A186" s="857" t="s">
        <v>27</v>
      </c>
      <c r="B186" s="858"/>
      <c r="C186" s="10" t="s">
        <v>37</v>
      </c>
      <c r="D186" s="275"/>
      <c r="E186" s="431"/>
      <c r="F186" s="254"/>
      <c r="G186" s="20"/>
    </row>
    <row r="187" spans="1:7" x14ac:dyDescent="0.25">
      <c r="A187" s="857" t="s">
        <v>28</v>
      </c>
      <c r="B187" s="858"/>
      <c r="C187" s="10" t="s">
        <v>37</v>
      </c>
      <c r="D187" s="275">
        <v>0.17</v>
      </c>
      <c r="E187" s="431">
        <f>'CĐG-NGUON'!E158</f>
        <v>0.16371701219986196</v>
      </c>
      <c r="F187" s="254">
        <f t="shared" si="2"/>
        <v>-3.6958751765517981</v>
      </c>
      <c r="G187" s="20"/>
    </row>
    <row r="188" spans="1:7" x14ac:dyDescent="0.25">
      <c r="A188" s="857" t="s">
        <v>29</v>
      </c>
      <c r="B188" s="858"/>
      <c r="C188" s="10" t="s">
        <v>37</v>
      </c>
      <c r="D188" s="275"/>
      <c r="E188" s="436"/>
      <c r="F188" s="254"/>
      <c r="G188" s="20"/>
    </row>
    <row r="189" spans="1:7" x14ac:dyDescent="0.25">
      <c r="A189" s="857" t="s">
        <v>30</v>
      </c>
      <c r="B189" s="858"/>
      <c r="C189" s="10" t="s">
        <v>37</v>
      </c>
      <c r="D189" s="275">
        <v>0.17799999999999999</v>
      </c>
      <c r="E189" s="436" t="e">
        <f>'CĐG-NGUON'!E161</f>
        <v>#DIV/0!</v>
      </c>
      <c r="F189" s="254" t="e">
        <f t="shared" si="2"/>
        <v>#DIV/0!</v>
      </c>
      <c r="G189" s="20"/>
    </row>
    <row r="190" spans="1:7" x14ac:dyDescent="0.25">
      <c r="A190" s="857" t="s">
        <v>31</v>
      </c>
      <c r="B190" s="858"/>
      <c r="C190" s="10" t="s">
        <v>37</v>
      </c>
      <c r="D190" s="275"/>
      <c r="E190" s="436"/>
      <c r="F190" s="254"/>
      <c r="G190" s="20"/>
    </row>
    <row r="191" spans="1:7" x14ac:dyDescent="0.25">
      <c r="A191" s="857" t="s">
        <v>32</v>
      </c>
      <c r="B191" s="858"/>
      <c r="C191" s="10" t="s">
        <v>37</v>
      </c>
      <c r="D191" s="275"/>
      <c r="E191" s="436"/>
      <c r="F191" s="254"/>
      <c r="G191" s="20"/>
    </row>
    <row r="192" spans="1:7" x14ac:dyDescent="0.25">
      <c r="A192" s="863" t="s">
        <v>74</v>
      </c>
      <c r="B192" s="864"/>
      <c r="C192" s="10"/>
      <c r="D192" s="275"/>
      <c r="E192" s="434"/>
      <c r="F192" s="254"/>
      <c r="G192" s="20"/>
    </row>
    <row r="193" spans="1:242" x14ac:dyDescent="0.25">
      <c r="A193" s="857" t="s">
        <v>27</v>
      </c>
      <c r="B193" s="858"/>
      <c r="C193" s="10" t="s">
        <v>19</v>
      </c>
      <c r="D193" s="275"/>
      <c r="E193" s="434"/>
      <c r="F193" s="254"/>
      <c r="G193" s="20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  <c r="EC193" s="22"/>
      <c r="ED193" s="22"/>
      <c r="EE193" s="22"/>
      <c r="EF193" s="22"/>
      <c r="EG193" s="22"/>
      <c r="EH193" s="22"/>
      <c r="EI193" s="22"/>
      <c r="EJ193" s="22"/>
      <c r="EK193" s="22"/>
      <c r="EL193" s="22"/>
      <c r="EM193" s="22"/>
      <c r="EN193" s="22"/>
      <c r="EO193" s="22"/>
      <c r="EP193" s="22"/>
      <c r="EQ193" s="22"/>
      <c r="ER193" s="22"/>
      <c r="ES193" s="22"/>
      <c r="ET193" s="22"/>
      <c r="EU193" s="22"/>
      <c r="EV193" s="22"/>
      <c r="EW193" s="22"/>
      <c r="EX193" s="22"/>
      <c r="EY193" s="22"/>
      <c r="EZ193" s="22"/>
      <c r="FA193" s="22"/>
      <c r="FB193" s="22"/>
      <c r="FC193" s="22"/>
      <c r="FD193" s="22"/>
      <c r="FE193" s="22"/>
      <c r="FF193" s="22"/>
      <c r="FG193" s="22"/>
      <c r="FH193" s="22"/>
      <c r="FI193" s="22"/>
      <c r="FJ193" s="22"/>
      <c r="FK193" s="22"/>
      <c r="FL193" s="22"/>
      <c r="FM193" s="22"/>
      <c r="FN193" s="22"/>
      <c r="FO193" s="22"/>
      <c r="FP193" s="22"/>
      <c r="FQ193" s="22"/>
      <c r="FR193" s="22"/>
      <c r="FS193" s="22"/>
      <c r="FT193" s="22"/>
      <c r="FU193" s="22"/>
      <c r="FV193" s="22"/>
      <c r="FW193" s="22"/>
      <c r="FX193" s="22"/>
      <c r="FY193" s="22"/>
      <c r="FZ193" s="22"/>
      <c r="GA193" s="22"/>
      <c r="GB193" s="22"/>
      <c r="GC193" s="22"/>
      <c r="GD193" s="22"/>
      <c r="GE193" s="22"/>
      <c r="GF193" s="22"/>
      <c r="GG193" s="22"/>
      <c r="GH193" s="22"/>
      <c r="GI193" s="22"/>
      <c r="GJ193" s="22"/>
      <c r="GK193" s="22"/>
      <c r="GL193" s="22"/>
      <c r="GM193" s="22"/>
      <c r="GN193" s="22"/>
      <c r="GO193" s="22"/>
      <c r="GP193" s="22"/>
      <c r="GQ193" s="22"/>
      <c r="GR193" s="22"/>
      <c r="GS193" s="22"/>
      <c r="GT193" s="22"/>
      <c r="GU193" s="22"/>
      <c r="GV193" s="22"/>
      <c r="GW193" s="22"/>
      <c r="GX193" s="22"/>
      <c r="GY193" s="22"/>
      <c r="GZ193" s="22"/>
      <c r="HA193" s="22"/>
      <c r="HB193" s="22"/>
      <c r="HC193" s="22"/>
      <c r="HD193" s="22"/>
      <c r="HE193" s="22"/>
      <c r="HF193" s="22"/>
      <c r="HG193" s="22"/>
      <c r="HH193" s="22"/>
      <c r="HI193" s="22"/>
      <c r="HJ193" s="22"/>
      <c r="HK193" s="22"/>
      <c r="HL193" s="22"/>
      <c r="HM193" s="22"/>
      <c r="HN193" s="22"/>
      <c r="HO193" s="22"/>
      <c r="HP193" s="22"/>
      <c r="HQ193" s="22"/>
      <c r="HR193" s="22"/>
      <c r="HS193" s="22"/>
      <c r="HT193" s="22"/>
      <c r="HU193" s="22"/>
      <c r="HV193" s="22"/>
      <c r="HW193" s="22"/>
      <c r="HX193" s="22"/>
      <c r="HY193" s="22"/>
      <c r="HZ193" s="22"/>
      <c r="IA193" s="22"/>
      <c r="IB193" s="22"/>
      <c r="IC193" s="22"/>
      <c r="ID193" s="22"/>
      <c r="IE193" s="22"/>
      <c r="IF193" s="22"/>
      <c r="IG193" s="22"/>
      <c r="IH193" s="22"/>
    </row>
    <row r="194" spans="1:242" x14ac:dyDescent="0.25">
      <c r="A194" s="857" t="s">
        <v>28</v>
      </c>
      <c r="B194" s="858"/>
      <c r="C194" s="10" t="s">
        <v>37</v>
      </c>
      <c r="D194" s="275">
        <v>0</v>
      </c>
      <c r="E194" s="431">
        <f>'CĐG-NGUON'!E158</f>
        <v>0.16371701219986196</v>
      </c>
      <c r="F194" s="254" t="e">
        <f t="shared" si="2"/>
        <v>#DIV/0!</v>
      </c>
      <c r="G194" s="20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  <c r="EZ194" s="22"/>
      <c r="FA194" s="22"/>
      <c r="FB194" s="22"/>
      <c r="FC194" s="22"/>
      <c r="FD194" s="22"/>
      <c r="FE194" s="22"/>
      <c r="FF194" s="22"/>
      <c r="FG194" s="22"/>
      <c r="FH194" s="22"/>
      <c r="FI194" s="22"/>
      <c r="FJ194" s="22"/>
      <c r="FK194" s="22"/>
      <c r="FL194" s="22"/>
      <c r="FM194" s="22"/>
      <c r="FN194" s="22"/>
      <c r="FO194" s="22"/>
      <c r="FP194" s="22"/>
      <c r="FQ194" s="22"/>
      <c r="FR194" s="22"/>
      <c r="FS194" s="22"/>
      <c r="FT194" s="22"/>
      <c r="FU194" s="22"/>
      <c r="FV194" s="22"/>
      <c r="FW194" s="22"/>
      <c r="FX194" s="22"/>
      <c r="FY194" s="22"/>
      <c r="FZ194" s="22"/>
      <c r="GA194" s="22"/>
      <c r="GB194" s="22"/>
      <c r="GC194" s="22"/>
      <c r="GD194" s="22"/>
      <c r="GE194" s="22"/>
      <c r="GF194" s="22"/>
      <c r="GG194" s="22"/>
      <c r="GH194" s="22"/>
      <c r="GI194" s="22"/>
      <c r="GJ194" s="22"/>
      <c r="GK194" s="22"/>
      <c r="GL194" s="22"/>
      <c r="GM194" s="22"/>
      <c r="GN194" s="22"/>
      <c r="GO194" s="22"/>
      <c r="GP194" s="22"/>
      <c r="GQ194" s="22"/>
      <c r="GR194" s="22"/>
      <c r="GS194" s="22"/>
      <c r="GT194" s="22"/>
      <c r="GU194" s="22"/>
      <c r="GV194" s="22"/>
      <c r="GW194" s="22"/>
      <c r="GX194" s="22"/>
      <c r="GY194" s="22"/>
      <c r="GZ194" s="22"/>
      <c r="HA194" s="22"/>
      <c r="HB194" s="22"/>
      <c r="HC194" s="22"/>
      <c r="HD194" s="22"/>
      <c r="HE194" s="22"/>
      <c r="HF194" s="22"/>
      <c r="HG194" s="22"/>
      <c r="HH194" s="22"/>
      <c r="HI194" s="22"/>
      <c r="HJ194" s="22"/>
      <c r="HK194" s="22"/>
      <c r="HL194" s="22"/>
      <c r="HM194" s="22"/>
      <c r="HN194" s="22"/>
      <c r="HO194" s="22"/>
      <c r="HP194" s="22"/>
      <c r="HQ194" s="22"/>
      <c r="HR194" s="22"/>
      <c r="HS194" s="22"/>
      <c r="HT194" s="22"/>
      <c r="HU194" s="22"/>
      <c r="HV194" s="22"/>
      <c r="HW194" s="22"/>
      <c r="HX194" s="22"/>
      <c r="HY194" s="22"/>
      <c r="HZ194" s="22"/>
      <c r="IA194" s="22"/>
      <c r="IB194" s="22"/>
      <c r="IC194" s="22"/>
      <c r="ID194" s="22"/>
      <c r="IE194" s="22"/>
      <c r="IF194" s="22"/>
      <c r="IG194" s="22"/>
      <c r="IH194" s="22"/>
    </row>
    <row r="195" spans="1:242" x14ac:dyDescent="0.25">
      <c r="A195" s="857" t="s">
        <v>29</v>
      </c>
      <c r="B195" s="858"/>
      <c r="C195" s="10" t="s">
        <v>37</v>
      </c>
      <c r="D195" s="275"/>
      <c r="E195" s="431"/>
      <c r="F195" s="254"/>
      <c r="G195" s="20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  <c r="EK195" s="22"/>
      <c r="EL195" s="22"/>
      <c r="EM195" s="22"/>
      <c r="EN195" s="22"/>
      <c r="EO195" s="22"/>
      <c r="EP195" s="22"/>
      <c r="EQ195" s="22"/>
      <c r="ER195" s="22"/>
      <c r="ES195" s="22"/>
      <c r="ET195" s="22"/>
      <c r="EU195" s="22"/>
      <c r="EV195" s="22"/>
      <c r="EW195" s="22"/>
      <c r="EX195" s="22"/>
      <c r="EY195" s="22"/>
      <c r="EZ195" s="22"/>
      <c r="FA195" s="22"/>
      <c r="FB195" s="22"/>
      <c r="FC195" s="22"/>
      <c r="FD195" s="22"/>
      <c r="FE195" s="22"/>
      <c r="FF195" s="22"/>
      <c r="FG195" s="22"/>
      <c r="FH195" s="22"/>
      <c r="FI195" s="22"/>
      <c r="FJ195" s="22"/>
      <c r="FK195" s="22"/>
      <c r="FL195" s="22"/>
      <c r="FM195" s="22"/>
      <c r="FN195" s="22"/>
      <c r="FO195" s="22"/>
      <c r="FP195" s="22"/>
      <c r="FQ195" s="22"/>
      <c r="FR195" s="22"/>
      <c r="FS195" s="22"/>
      <c r="FT195" s="22"/>
      <c r="FU195" s="22"/>
      <c r="FV195" s="22"/>
      <c r="FW195" s="22"/>
      <c r="FX195" s="22"/>
      <c r="FY195" s="22"/>
      <c r="FZ195" s="22"/>
      <c r="GA195" s="22"/>
      <c r="GB195" s="22"/>
      <c r="GC195" s="22"/>
      <c r="GD195" s="22"/>
      <c r="GE195" s="22"/>
      <c r="GF195" s="22"/>
      <c r="GG195" s="22"/>
      <c r="GH195" s="22"/>
      <c r="GI195" s="22"/>
      <c r="GJ195" s="22"/>
      <c r="GK195" s="22"/>
      <c r="GL195" s="22"/>
      <c r="GM195" s="22"/>
      <c r="GN195" s="22"/>
      <c r="GO195" s="22"/>
      <c r="GP195" s="22"/>
      <c r="GQ195" s="22"/>
      <c r="GR195" s="22"/>
      <c r="GS195" s="22"/>
      <c r="GT195" s="22"/>
      <c r="GU195" s="22"/>
      <c r="GV195" s="22"/>
      <c r="GW195" s="22"/>
      <c r="GX195" s="22"/>
      <c r="GY195" s="22"/>
      <c r="GZ195" s="22"/>
      <c r="HA195" s="22"/>
      <c r="HB195" s="22"/>
      <c r="HC195" s="22"/>
      <c r="HD195" s="22"/>
      <c r="HE195" s="22"/>
      <c r="HF195" s="22"/>
      <c r="HG195" s="22"/>
      <c r="HH195" s="22"/>
      <c r="HI195" s="22"/>
      <c r="HJ195" s="22"/>
      <c r="HK195" s="22"/>
      <c r="HL195" s="22"/>
      <c r="HM195" s="22"/>
      <c r="HN195" s="22"/>
      <c r="HO195" s="22"/>
      <c r="HP195" s="22"/>
      <c r="HQ195" s="22"/>
      <c r="HR195" s="22"/>
      <c r="HS195" s="22"/>
      <c r="HT195" s="22"/>
      <c r="HU195" s="22"/>
      <c r="HV195" s="22"/>
      <c r="HW195" s="22"/>
      <c r="HX195" s="22"/>
      <c r="HY195" s="22"/>
      <c r="HZ195" s="22"/>
      <c r="IA195" s="22"/>
      <c r="IB195" s="22"/>
      <c r="IC195" s="22"/>
      <c r="ID195" s="22"/>
      <c r="IE195" s="22"/>
      <c r="IF195" s="22"/>
      <c r="IG195" s="22"/>
      <c r="IH195" s="22"/>
    </row>
    <row r="196" spans="1:242" x14ac:dyDescent="0.25">
      <c r="A196" s="857" t="s">
        <v>30</v>
      </c>
      <c r="B196" s="858"/>
      <c r="C196" s="10" t="s">
        <v>37</v>
      </c>
      <c r="D196" s="275">
        <v>4.0000000000000001E-3</v>
      </c>
      <c r="E196" s="431" t="e">
        <f>'CĐG-NGUON'!E164</f>
        <v>#DIV/0!</v>
      </c>
      <c r="F196" s="254" t="e">
        <f t="shared" si="2"/>
        <v>#DIV/0!</v>
      </c>
      <c r="G196" s="20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  <c r="EC196" s="22"/>
      <c r="ED196" s="22"/>
      <c r="EE196" s="22"/>
      <c r="EF196" s="22"/>
      <c r="EG196" s="22"/>
      <c r="EH196" s="22"/>
      <c r="EI196" s="22"/>
      <c r="EJ196" s="22"/>
      <c r="EK196" s="22"/>
      <c r="EL196" s="22"/>
      <c r="EM196" s="22"/>
      <c r="EN196" s="22"/>
      <c r="EO196" s="22"/>
      <c r="EP196" s="22"/>
      <c r="EQ196" s="22"/>
      <c r="ER196" s="22"/>
      <c r="ES196" s="22"/>
      <c r="ET196" s="22"/>
      <c r="EU196" s="22"/>
      <c r="EV196" s="22"/>
      <c r="EW196" s="22"/>
      <c r="EX196" s="22"/>
      <c r="EY196" s="22"/>
      <c r="EZ196" s="22"/>
      <c r="FA196" s="22"/>
      <c r="FB196" s="22"/>
      <c r="FC196" s="22"/>
      <c r="FD196" s="22"/>
      <c r="FE196" s="22"/>
      <c r="FF196" s="22"/>
      <c r="FG196" s="22"/>
      <c r="FH196" s="22"/>
      <c r="FI196" s="22"/>
      <c r="FJ196" s="22"/>
      <c r="FK196" s="22"/>
      <c r="FL196" s="22"/>
      <c r="FM196" s="22"/>
      <c r="FN196" s="22"/>
      <c r="FO196" s="22"/>
      <c r="FP196" s="22"/>
      <c r="FQ196" s="22"/>
      <c r="FR196" s="22"/>
      <c r="FS196" s="22"/>
      <c r="FT196" s="22"/>
      <c r="FU196" s="22"/>
      <c r="FV196" s="22"/>
      <c r="FW196" s="22"/>
      <c r="FX196" s="22"/>
      <c r="FY196" s="22"/>
      <c r="FZ196" s="22"/>
      <c r="GA196" s="22"/>
      <c r="GB196" s="22"/>
      <c r="GC196" s="22"/>
      <c r="GD196" s="22"/>
      <c r="GE196" s="22"/>
      <c r="GF196" s="22"/>
      <c r="GG196" s="22"/>
      <c r="GH196" s="22"/>
      <c r="GI196" s="22"/>
      <c r="GJ196" s="22"/>
      <c r="GK196" s="22"/>
      <c r="GL196" s="22"/>
      <c r="GM196" s="22"/>
      <c r="GN196" s="22"/>
      <c r="GO196" s="22"/>
      <c r="GP196" s="22"/>
      <c r="GQ196" s="22"/>
      <c r="GR196" s="22"/>
      <c r="GS196" s="22"/>
      <c r="GT196" s="22"/>
      <c r="GU196" s="22"/>
      <c r="GV196" s="22"/>
      <c r="GW196" s="22"/>
      <c r="GX196" s="22"/>
      <c r="GY196" s="22"/>
      <c r="GZ196" s="22"/>
      <c r="HA196" s="22"/>
      <c r="HB196" s="22"/>
      <c r="HC196" s="22"/>
      <c r="HD196" s="22"/>
      <c r="HE196" s="22"/>
      <c r="HF196" s="22"/>
      <c r="HG196" s="22"/>
      <c r="HH196" s="22"/>
      <c r="HI196" s="22"/>
      <c r="HJ196" s="22"/>
      <c r="HK196" s="22"/>
      <c r="HL196" s="22"/>
      <c r="HM196" s="22"/>
      <c r="HN196" s="22"/>
      <c r="HO196" s="22"/>
      <c r="HP196" s="22"/>
      <c r="HQ196" s="22"/>
      <c r="HR196" s="22"/>
      <c r="HS196" s="22"/>
      <c r="HT196" s="22"/>
      <c r="HU196" s="22"/>
      <c r="HV196" s="22"/>
      <c r="HW196" s="22"/>
      <c r="HX196" s="22"/>
      <c r="HY196" s="22"/>
      <c r="HZ196" s="22"/>
      <c r="IA196" s="22"/>
      <c r="IB196" s="22"/>
      <c r="IC196" s="22"/>
      <c r="ID196" s="22"/>
      <c r="IE196" s="22"/>
      <c r="IF196" s="22"/>
      <c r="IG196" s="22"/>
      <c r="IH196" s="22"/>
    </row>
    <row r="197" spans="1:242" x14ac:dyDescent="0.25">
      <c r="A197" s="857" t="s">
        <v>31</v>
      </c>
      <c r="B197" s="858"/>
      <c r="C197" s="10" t="s">
        <v>37</v>
      </c>
      <c r="D197" s="275"/>
      <c r="E197" s="434"/>
      <c r="F197" s="254"/>
      <c r="G197" s="20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  <c r="EY197" s="22"/>
      <c r="EZ197" s="22"/>
      <c r="FA197" s="22"/>
      <c r="FB197" s="22"/>
      <c r="FC197" s="22"/>
      <c r="FD197" s="22"/>
      <c r="FE197" s="22"/>
      <c r="FF197" s="22"/>
      <c r="FG197" s="22"/>
      <c r="FH197" s="22"/>
      <c r="FI197" s="22"/>
      <c r="FJ197" s="22"/>
      <c r="FK197" s="22"/>
      <c r="FL197" s="22"/>
      <c r="FM197" s="22"/>
      <c r="FN197" s="22"/>
      <c r="FO197" s="22"/>
      <c r="FP197" s="22"/>
      <c r="FQ197" s="22"/>
      <c r="FR197" s="22"/>
      <c r="FS197" s="22"/>
      <c r="FT197" s="22"/>
      <c r="FU197" s="22"/>
      <c r="FV197" s="22"/>
      <c r="FW197" s="22"/>
      <c r="FX197" s="22"/>
      <c r="FY197" s="22"/>
      <c r="FZ197" s="22"/>
      <c r="GA197" s="22"/>
      <c r="GB197" s="22"/>
      <c r="GC197" s="22"/>
      <c r="GD197" s="22"/>
      <c r="GE197" s="22"/>
      <c r="GF197" s="22"/>
      <c r="GG197" s="22"/>
      <c r="GH197" s="22"/>
      <c r="GI197" s="22"/>
      <c r="GJ197" s="22"/>
      <c r="GK197" s="22"/>
      <c r="GL197" s="22"/>
      <c r="GM197" s="22"/>
      <c r="GN197" s="22"/>
      <c r="GO197" s="22"/>
      <c r="GP197" s="22"/>
      <c r="GQ197" s="22"/>
      <c r="GR197" s="22"/>
      <c r="GS197" s="22"/>
      <c r="GT197" s="22"/>
      <c r="GU197" s="22"/>
      <c r="GV197" s="22"/>
      <c r="GW197" s="22"/>
      <c r="GX197" s="22"/>
      <c r="GY197" s="22"/>
      <c r="GZ197" s="22"/>
      <c r="HA197" s="22"/>
      <c r="HB197" s="22"/>
      <c r="HC197" s="22"/>
      <c r="HD197" s="22"/>
      <c r="HE197" s="22"/>
      <c r="HF197" s="22"/>
      <c r="HG197" s="22"/>
      <c r="HH197" s="22"/>
      <c r="HI197" s="22"/>
      <c r="HJ197" s="22"/>
      <c r="HK197" s="22"/>
      <c r="HL197" s="22"/>
      <c r="HM197" s="22"/>
      <c r="HN197" s="22"/>
      <c r="HO197" s="22"/>
      <c r="HP197" s="22"/>
      <c r="HQ197" s="22"/>
      <c r="HR197" s="22"/>
      <c r="HS197" s="22"/>
      <c r="HT197" s="22"/>
      <c r="HU197" s="22"/>
      <c r="HV197" s="22"/>
      <c r="HW197" s="22"/>
      <c r="HX197" s="22"/>
      <c r="HY197" s="22"/>
      <c r="HZ197" s="22"/>
      <c r="IA197" s="22"/>
      <c r="IB197" s="22"/>
      <c r="IC197" s="22"/>
      <c r="ID197" s="22"/>
      <c r="IE197" s="22"/>
      <c r="IF197" s="22"/>
      <c r="IG197" s="22"/>
      <c r="IH197" s="22"/>
    </row>
    <row r="198" spans="1:242" x14ac:dyDescent="0.25">
      <c r="A198" s="857" t="s">
        <v>32</v>
      </c>
      <c r="B198" s="858"/>
      <c r="C198" s="10" t="s">
        <v>37</v>
      </c>
      <c r="D198" s="275"/>
      <c r="E198" s="436"/>
      <c r="F198" s="254"/>
      <c r="G198" s="20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  <c r="EK198" s="22"/>
      <c r="EL198" s="22"/>
      <c r="EM198" s="22"/>
      <c r="EN198" s="22"/>
      <c r="EO198" s="22"/>
      <c r="EP198" s="22"/>
      <c r="EQ198" s="22"/>
      <c r="ER198" s="22"/>
      <c r="ES198" s="22"/>
      <c r="ET198" s="22"/>
      <c r="EU198" s="22"/>
      <c r="EV198" s="22"/>
      <c r="EW198" s="22"/>
      <c r="EX198" s="22"/>
      <c r="EY198" s="22"/>
      <c r="EZ198" s="22"/>
      <c r="FA198" s="22"/>
      <c r="FB198" s="22"/>
      <c r="FC198" s="22"/>
      <c r="FD198" s="22"/>
      <c r="FE198" s="22"/>
      <c r="FF198" s="22"/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22"/>
      <c r="FT198" s="22"/>
      <c r="FU198" s="22"/>
      <c r="FV198" s="22"/>
      <c r="FW198" s="22"/>
      <c r="FX198" s="22"/>
      <c r="FY198" s="22"/>
      <c r="FZ198" s="22"/>
      <c r="GA198" s="22"/>
      <c r="GB198" s="22"/>
      <c r="GC198" s="22"/>
      <c r="GD198" s="22"/>
      <c r="GE198" s="22"/>
      <c r="GF198" s="22"/>
      <c r="GG198" s="22"/>
      <c r="GH198" s="22"/>
      <c r="GI198" s="22"/>
      <c r="GJ198" s="22"/>
      <c r="GK198" s="22"/>
      <c r="GL198" s="22"/>
      <c r="GM198" s="22"/>
      <c r="GN198" s="22"/>
      <c r="GO198" s="22"/>
      <c r="GP198" s="22"/>
      <c r="GQ198" s="22"/>
      <c r="GR198" s="22"/>
      <c r="GS198" s="22"/>
      <c r="GT198" s="22"/>
      <c r="GU198" s="22"/>
      <c r="GV198" s="22"/>
      <c r="GW198" s="22"/>
      <c r="GX198" s="22"/>
      <c r="GY198" s="22"/>
      <c r="GZ198" s="22"/>
      <c r="HA198" s="22"/>
      <c r="HB198" s="22"/>
      <c r="HC198" s="22"/>
      <c r="HD198" s="22"/>
      <c r="HE198" s="22"/>
      <c r="HF198" s="22"/>
      <c r="HG198" s="22"/>
      <c r="HH198" s="22"/>
      <c r="HI198" s="22"/>
      <c r="HJ198" s="22"/>
      <c r="HK198" s="22"/>
      <c r="HL198" s="22"/>
      <c r="HM198" s="22"/>
      <c r="HN198" s="22"/>
      <c r="HO198" s="22"/>
      <c r="HP198" s="22"/>
      <c r="HQ198" s="22"/>
      <c r="HR198" s="22"/>
      <c r="HS198" s="22"/>
      <c r="HT198" s="22"/>
      <c r="HU198" s="22"/>
      <c r="HV198" s="22"/>
      <c r="HW198" s="22"/>
      <c r="HX198" s="22"/>
      <c r="HY198" s="22"/>
      <c r="HZ198" s="22"/>
      <c r="IA198" s="22"/>
      <c r="IB198" s="22"/>
      <c r="IC198" s="22"/>
      <c r="ID198" s="22"/>
      <c r="IE198" s="22"/>
      <c r="IF198" s="22"/>
      <c r="IG198" s="22"/>
      <c r="IH198" s="22"/>
    </row>
    <row r="199" spans="1:242" x14ac:dyDescent="0.25">
      <c r="A199" s="863" t="s">
        <v>75</v>
      </c>
      <c r="B199" s="864"/>
      <c r="C199" s="10"/>
      <c r="D199" s="275"/>
      <c r="E199" s="434"/>
      <c r="F199" s="254"/>
      <c r="G199" s="20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  <c r="EC199" s="22"/>
      <c r="ED199" s="22"/>
      <c r="EE199" s="22"/>
      <c r="EF199" s="22"/>
      <c r="EG199" s="22"/>
      <c r="EH199" s="22"/>
      <c r="EI199" s="22"/>
      <c r="EJ199" s="22"/>
      <c r="EK199" s="22"/>
      <c r="EL199" s="22"/>
      <c r="EM199" s="22"/>
      <c r="EN199" s="22"/>
      <c r="EO199" s="22"/>
      <c r="EP199" s="22"/>
      <c r="EQ199" s="22"/>
      <c r="ER199" s="22"/>
      <c r="ES199" s="22"/>
      <c r="ET199" s="22"/>
      <c r="EU199" s="22"/>
      <c r="EV199" s="22"/>
      <c r="EW199" s="22"/>
      <c r="EX199" s="22"/>
      <c r="EY199" s="22"/>
      <c r="EZ199" s="22"/>
      <c r="FA199" s="22"/>
      <c r="FB199" s="22"/>
      <c r="FC199" s="22"/>
      <c r="FD199" s="22"/>
      <c r="FE199" s="22"/>
      <c r="FF199" s="22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22"/>
      <c r="FT199" s="22"/>
      <c r="FU199" s="22"/>
      <c r="FV199" s="22"/>
      <c r="FW199" s="22"/>
      <c r="FX199" s="22"/>
      <c r="FY199" s="22"/>
      <c r="FZ199" s="22"/>
      <c r="GA199" s="22"/>
      <c r="GB199" s="22"/>
      <c r="GC199" s="22"/>
      <c r="GD199" s="22"/>
      <c r="GE199" s="22"/>
      <c r="GF199" s="22"/>
      <c r="GG199" s="22"/>
      <c r="GH199" s="22"/>
      <c r="GI199" s="22"/>
      <c r="GJ199" s="22"/>
      <c r="GK199" s="22"/>
      <c r="GL199" s="22"/>
      <c r="GM199" s="22"/>
      <c r="GN199" s="22"/>
      <c r="GO199" s="22"/>
      <c r="GP199" s="22"/>
      <c r="GQ199" s="22"/>
      <c r="GR199" s="22"/>
      <c r="GS199" s="22"/>
      <c r="GT199" s="22"/>
      <c r="GU199" s="22"/>
      <c r="GV199" s="22"/>
      <c r="GW199" s="22"/>
      <c r="GX199" s="22"/>
      <c r="GY199" s="22"/>
      <c r="GZ199" s="22"/>
      <c r="HA199" s="22"/>
      <c r="HB199" s="22"/>
      <c r="HC199" s="22"/>
      <c r="HD199" s="22"/>
      <c r="HE199" s="22"/>
      <c r="HF199" s="22"/>
      <c r="HG199" s="22"/>
      <c r="HH199" s="22"/>
      <c r="HI199" s="22"/>
      <c r="HJ199" s="22"/>
      <c r="HK199" s="22"/>
      <c r="HL199" s="22"/>
      <c r="HM199" s="22"/>
      <c r="HN199" s="22"/>
      <c r="HO199" s="22"/>
      <c r="HP199" s="22"/>
      <c r="HQ199" s="22"/>
      <c r="HR199" s="22"/>
      <c r="HS199" s="22"/>
      <c r="HT199" s="22"/>
      <c r="HU199" s="22"/>
      <c r="HV199" s="22"/>
      <c r="HW199" s="22"/>
      <c r="HX199" s="22"/>
      <c r="HY199" s="22"/>
      <c r="HZ199" s="22"/>
      <c r="IA199" s="22"/>
      <c r="IB199" s="22"/>
      <c r="IC199" s="22"/>
      <c r="ID199" s="22"/>
      <c r="IE199" s="22"/>
      <c r="IF199" s="22"/>
      <c r="IG199" s="22"/>
      <c r="IH199" s="22"/>
    </row>
    <row r="200" spans="1:242" x14ac:dyDescent="0.25">
      <c r="A200" s="857" t="s">
        <v>27</v>
      </c>
      <c r="B200" s="858"/>
      <c r="C200" s="10" t="s">
        <v>19</v>
      </c>
      <c r="D200" s="275"/>
      <c r="E200" s="434"/>
      <c r="F200" s="254"/>
      <c r="G200" s="20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  <c r="EC200" s="22"/>
      <c r="ED200" s="22"/>
      <c r="EE200" s="22"/>
      <c r="EF200" s="22"/>
      <c r="EG200" s="22"/>
      <c r="EH200" s="22"/>
      <c r="EI200" s="22"/>
      <c r="EJ200" s="22"/>
      <c r="EK200" s="22"/>
      <c r="EL200" s="22"/>
      <c r="EM200" s="22"/>
      <c r="EN200" s="22"/>
      <c r="EO200" s="22"/>
      <c r="EP200" s="22"/>
      <c r="EQ200" s="22"/>
      <c r="ER200" s="22"/>
      <c r="ES200" s="22"/>
      <c r="ET200" s="22"/>
      <c r="EU200" s="22"/>
      <c r="EV200" s="22"/>
      <c r="EW200" s="22"/>
      <c r="EX200" s="22"/>
      <c r="EY200" s="22"/>
      <c r="EZ200" s="22"/>
      <c r="FA200" s="22"/>
      <c r="FB200" s="22"/>
      <c r="FC200" s="22"/>
      <c r="FD200" s="22"/>
      <c r="FE200" s="22"/>
      <c r="FF200" s="22"/>
      <c r="FG200" s="22"/>
      <c r="FH200" s="22"/>
      <c r="FI200" s="22"/>
      <c r="FJ200" s="22"/>
      <c r="FK200" s="22"/>
      <c r="FL200" s="22"/>
      <c r="FM200" s="22"/>
      <c r="FN200" s="22"/>
      <c r="FO200" s="22"/>
      <c r="FP200" s="22"/>
      <c r="FQ200" s="22"/>
      <c r="FR200" s="22"/>
      <c r="FS200" s="22"/>
      <c r="FT200" s="22"/>
      <c r="FU200" s="22"/>
      <c r="FV200" s="22"/>
      <c r="FW200" s="22"/>
      <c r="FX200" s="22"/>
      <c r="FY200" s="22"/>
      <c r="FZ200" s="22"/>
      <c r="GA200" s="22"/>
      <c r="GB200" s="22"/>
      <c r="GC200" s="22"/>
      <c r="GD200" s="22"/>
      <c r="GE200" s="22"/>
      <c r="GF200" s="22"/>
      <c r="GG200" s="22"/>
      <c r="GH200" s="22"/>
      <c r="GI200" s="22"/>
      <c r="GJ200" s="22"/>
      <c r="GK200" s="22"/>
      <c r="GL200" s="22"/>
      <c r="GM200" s="22"/>
      <c r="GN200" s="22"/>
      <c r="GO200" s="22"/>
      <c r="GP200" s="22"/>
      <c r="GQ200" s="22"/>
      <c r="GR200" s="22"/>
      <c r="GS200" s="22"/>
      <c r="GT200" s="22"/>
      <c r="GU200" s="22"/>
      <c r="GV200" s="22"/>
      <c r="GW200" s="22"/>
      <c r="GX200" s="22"/>
      <c r="GY200" s="22"/>
      <c r="GZ200" s="22"/>
      <c r="HA200" s="22"/>
      <c r="HB200" s="22"/>
      <c r="HC200" s="22"/>
      <c r="HD200" s="22"/>
      <c r="HE200" s="22"/>
      <c r="HF200" s="22"/>
      <c r="HG200" s="22"/>
      <c r="HH200" s="22"/>
      <c r="HI200" s="22"/>
      <c r="HJ200" s="22"/>
      <c r="HK200" s="22"/>
      <c r="HL200" s="22"/>
      <c r="HM200" s="22"/>
      <c r="HN200" s="22"/>
      <c r="HO200" s="22"/>
      <c r="HP200" s="22"/>
      <c r="HQ200" s="22"/>
      <c r="HR200" s="22"/>
      <c r="HS200" s="22"/>
      <c r="HT200" s="22"/>
      <c r="HU200" s="22"/>
      <c r="HV200" s="22"/>
      <c r="HW200" s="22"/>
      <c r="HX200" s="22"/>
      <c r="HY200" s="22"/>
      <c r="HZ200" s="22"/>
      <c r="IA200" s="22"/>
      <c r="IB200" s="22"/>
      <c r="IC200" s="22"/>
      <c r="ID200" s="22"/>
      <c r="IE200" s="22"/>
      <c r="IF200" s="22"/>
      <c r="IG200" s="22"/>
      <c r="IH200" s="22"/>
    </row>
    <row r="201" spans="1:242" x14ac:dyDescent="0.25">
      <c r="A201" s="857" t="s">
        <v>28</v>
      </c>
      <c r="B201" s="858"/>
      <c r="C201" s="10" t="s">
        <v>37</v>
      </c>
      <c r="D201" s="275">
        <v>1E-3</v>
      </c>
      <c r="E201" s="253">
        <f>0.000353924253131345</f>
        <v>3.5392425313134502E-4</v>
      </c>
      <c r="F201" s="254">
        <f t="shared" ref="F201" si="3">(E201-D201)/D201*100</f>
        <v>-64.607574686865505</v>
      </c>
      <c r="G201" s="20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  <c r="CI201" s="22"/>
      <c r="CJ201" s="22"/>
      <c r="CK201" s="22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  <c r="DI201" s="22"/>
      <c r="DJ201" s="22"/>
      <c r="DK201" s="22"/>
      <c r="DL201" s="22"/>
      <c r="DM201" s="22"/>
      <c r="DN201" s="22"/>
      <c r="DO201" s="22"/>
      <c r="DP201" s="22"/>
      <c r="DQ201" s="22"/>
      <c r="DR201" s="22"/>
      <c r="DS201" s="22"/>
      <c r="DT201" s="22"/>
      <c r="DU201" s="22"/>
      <c r="DV201" s="22"/>
      <c r="DW201" s="22"/>
      <c r="DX201" s="22"/>
      <c r="DY201" s="22"/>
      <c r="DZ201" s="22"/>
      <c r="EA201" s="22"/>
      <c r="EB201" s="22"/>
      <c r="EC201" s="22"/>
      <c r="ED201" s="22"/>
      <c r="EE201" s="22"/>
      <c r="EF201" s="22"/>
      <c r="EG201" s="22"/>
      <c r="EH201" s="22"/>
      <c r="EI201" s="22"/>
      <c r="EJ201" s="22"/>
      <c r="EK201" s="22"/>
      <c r="EL201" s="22"/>
      <c r="EM201" s="22"/>
      <c r="EN201" s="22"/>
      <c r="EO201" s="22"/>
      <c r="EP201" s="22"/>
      <c r="EQ201" s="22"/>
      <c r="ER201" s="22"/>
      <c r="ES201" s="22"/>
      <c r="ET201" s="22"/>
      <c r="EU201" s="22"/>
      <c r="EV201" s="22"/>
      <c r="EW201" s="22"/>
      <c r="EX201" s="22"/>
      <c r="EY201" s="22"/>
      <c r="EZ201" s="22"/>
      <c r="FA201" s="22"/>
      <c r="FB201" s="22"/>
      <c r="FC201" s="22"/>
      <c r="FD201" s="22"/>
      <c r="FE201" s="22"/>
      <c r="FF201" s="22"/>
      <c r="FG201" s="22"/>
      <c r="FH201" s="22"/>
      <c r="FI201" s="22"/>
      <c r="FJ201" s="22"/>
      <c r="FK201" s="22"/>
      <c r="FL201" s="22"/>
      <c r="FM201" s="22"/>
      <c r="FN201" s="22"/>
      <c r="FO201" s="22"/>
      <c r="FP201" s="22"/>
      <c r="FQ201" s="22"/>
      <c r="FR201" s="22"/>
      <c r="FS201" s="22"/>
      <c r="FT201" s="22"/>
      <c r="FU201" s="22"/>
      <c r="FV201" s="22"/>
      <c r="FW201" s="22"/>
      <c r="FX201" s="22"/>
      <c r="FY201" s="22"/>
      <c r="FZ201" s="22"/>
      <c r="GA201" s="22"/>
      <c r="GB201" s="22"/>
      <c r="GC201" s="22"/>
      <c r="GD201" s="22"/>
      <c r="GE201" s="22"/>
      <c r="GF201" s="22"/>
      <c r="GG201" s="22"/>
      <c r="GH201" s="22"/>
      <c r="GI201" s="22"/>
      <c r="GJ201" s="22"/>
      <c r="GK201" s="22"/>
      <c r="GL201" s="22"/>
      <c r="GM201" s="22"/>
      <c r="GN201" s="22"/>
      <c r="GO201" s="22"/>
      <c r="GP201" s="22"/>
      <c r="GQ201" s="22"/>
      <c r="GR201" s="22"/>
      <c r="GS201" s="22"/>
      <c r="GT201" s="22"/>
      <c r="GU201" s="22"/>
      <c r="GV201" s="22"/>
      <c r="GW201" s="22"/>
      <c r="GX201" s="22"/>
      <c r="GY201" s="22"/>
      <c r="GZ201" s="22"/>
      <c r="HA201" s="22"/>
      <c r="HB201" s="22"/>
      <c r="HC201" s="22"/>
      <c r="HD201" s="22"/>
      <c r="HE201" s="22"/>
      <c r="HF201" s="22"/>
      <c r="HG201" s="22"/>
      <c r="HH201" s="22"/>
      <c r="HI201" s="22"/>
      <c r="HJ201" s="22"/>
      <c r="HK201" s="22"/>
      <c r="HL201" s="22"/>
      <c r="HM201" s="22"/>
      <c r="HN201" s="22"/>
      <c r="HO201" s="22"/>
      <c r="HP201" s="22"/>
      <c r="HQ201" s="22"/>
      <c r="HR201" s="22"/>
      <c r="HS201" s="22"/>
      <c r="HT201" s="22"/>
      <c r="HU201" s="22"/>
      <c r="HV201" s="22"/>
      <c r="HW201" s="22"/>
      <c r="HX201" s="22"/>
      <c r="HY201" s="22"/>
      <c r="HZ201" s="22"/>
      <c r="IA201" s="22"/>
      <c r="IB201" s="22"/>
      <c r="IC201" s="22"/>
      <c r="ID201" s="22"/>
      <c r="IE201" s="22"/>
      <c r="IF201" s="22"/>
      <c r="IG201" s="22"/>
      <c r="IH201" s="22"/>
    </row>
    <row r="202" spans="1:242" x14ac:dyDescent="0.25">
      <c r="A202" s="857" t="s">
        <v>29</v>
      </c>
      <c r="B202" s="858"/>
      <c r="C202" s="10" t="s">
        <v>37</v>
      </c>
      <c r="D202" s="275"/>
      <c r="E202" s="253"/>
      <c r="F202" s="254"/>
      <c r="G202" s="20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  <c r="CI202" s="22"/>
      <c r="CJ202" s="22"/>
      <c r="CK202" s="22"/>
      <c r="CL202" s="22"/>
      <c r="CM202" s="22"/>
      <c r="CN202" s="22"/>
      <c r="CO202" s="22"/>
      <c r="CP202" s="22"/>
      <c r="CQ202" s="22"/>
      <c r="CR202" s="22"/>
      <c r="CS202" s="22"/>
      <c r="CT202" s="22"/>
      <c r="CU202" s="22"/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  <c r="DI202" s="22"/>
      <c r="DJ202" s="22"/>
      <c r="DK202" s="22"/>
      <c r="DL202" s="22"/>
      <c r="DM202" s="22"/>
      <c r="DN202" s="22"/>
      <c r="DO202" s="22"/>
      <c r="DP202" s="22"/>
      <c r="DQ202" s="22"/>
      <c r="DR202" s="22"/>
      <c r="DS202" s="22"/>
      <c r="DT202" s="22"/>
      <c r="DU202" s="22"/>
      <c r="DV202" s="22"/>
      <c r="DW202" s="22"/>
      <c r="DX202" s="22"/>
      <c r="DY202" s="22"/>
      <c r="DZ202" s="22"/>
      <c r="EA202" s="22"/>
      <c r="EB202" s="22"/>
      <c r="EC202" s="22"/>
      <c r="ED202" s="22"/>
      <c r="EE202" s="22"/>
      <c r="EF202" s="22"/>
      <c r="EG202" s="22"/>
      <c r="EH202" s="22"/>
      <c r="EI202" s="22"/>
      <c r="EJ202" s="22"/>
      <c r="EK202" s="22"/>
      <c r="EL202" s="22"/>
      <c r="EM202" s="22"/>
      <c r="EN202" s="22"/>
      <c r="EO202" s="22"/>
      <c r="EP202" s="22"/>
      <c r="EQ202" s="22"/>
      <c r="ER202" s="22"/>
      <c r="ES202" s="22"/>
      <c r="ET202" s="22"/>
      <c r="EU202" s="22"/>
      <c r="EV202" s="22"/>
      <c r="EW202" s="22"/>
      <c r="EX202" s="22"/>
      <c r="EY202" s="22"/>
      <c r="EZ202" s="22"/>
      <c r="FA202" s="22"/>
      <c r="FB202" s="22"/>
      <c r="FC202" s="22"/>
      <c r="FD202" s="22"/>
      <c r="FE202" s="22"/>
      <c r="FF202" s="22"/>
      <c r="FG202" s="22"/>
      <c r="FH202" s="22"/>
      <c r="FI202" s="22"/>
      <c r="FJ202" s="22"/>
      <c r="FK202" s="22"/>
      <c r="FL202" s="22"/>
      <c r="FM202" s="22"/>
      <c r="FN202" s="22"/>
      <c r="FO202" s="22"/>
      <c r="FP202" s="22"/>
      <c r="FQ202" s="22"/>
      <c r="FR202" s="22"/>
      <c r="FS202" s="22"/>
      <c r="FT202" s="22"/>
      <c r="FU202" s="22"/>
      <c r="FV202" s="22"/>
      <c r="FW202" s="22"/>
      <c r="FX202" s="22"/>
      <c r="FY202" s="22"/>
      <c r="FZ202" s="22"/>
      <c r="GA202" s="22"/>
      <c r="GB202" s="22"/>
      <c r="GC202" s="22"/>
      <c r="GD202" s="22"/>
      <c r="GE202" s="22"/>
      <c r="GF202" s="22"/>
      <c r="GG202" s="22"/>
      <c r="GH202" s="22"/>
      <c r="GI202" s="22"/>
      <c r="GJ202" s="22"/>
      <c r="GK202" s="22"/>
      <c r="GL202" s="22"/>
      <c r="GM202" s="22"/>
      <c r="GN202" s="22"/>
      <c r="GO202" s="22"/>
      <c r="GP202" s="22"/>
      <c r="GQ202" s="22"/>
      <c r="GR202" s="22"/>
      <c r="GS202" s="22"/>
      <c r="GT202" s="22"/>
      <c r="GU202" s="22"/>
      <c r="GV202" s="22"/>
      <c r="GW202" s="22"/>
      <c r="GX202" s="22"/>
      <c r="GY202" s="22"/>
      <c r="GZ202" s="22"/>
      <c r="HA202" s="22"/>
      <c r="HB202" s="22"/>
      <c r="HC202" s="22"/>
      <c r="HD202" s="22"/>
      <c r="HE202" s="22"/>
      <c r="HF202" s="22"/>
      <c r="HG202" s="22"/>
      <c r="HH202" s="22"/>
      <c r="HI202" s="22"/>
      <c r="HJ202" s="22"/>
      <c r="HK202" s="22"/>
      <c r="HL202" s="22"/>
      <c r="HM202" s="22"/>
      <c r="HN202" s="22"/>
      <c r="HO202" s="22"/>
      <c r="HP202" s="22"/>
      <c r="HQ202" s="22"/>
      <c r="HR202" s="22"/>
      <c r="HS202" s="22"/>
      <c r="HT202" s="22"/>
      <c r="HU202" s="22"/>
      <c r="HV202" s="22"/>
      <c r="HW202" s="22"/>
      <c r="HX202" s="22"/>
      <c r="HY202" s="22"/>
      <c r="HZ202" s="22"/>
      <c r="IA202" s="22"/>
      <c r="IB202" s="22"/>
      <c r="IC202" s="22"/>
      <c r="ID202" s="22"/>
      <c r="IE202" s="22"/>
      <c r="IF202" s="22"/>
      <c r="IG202" s="22"/>
      <c r="IH202" s="22"/>
    </row>
    <row r="203" spans="1:242" x14ac:dyDescent="0.25">
      <c r="A203" s="857" t="s">
        <v>76</v>
      </c>
      <c r="B203" s="858"/>
      <c r="C203" s="10" t="s">
        <v>37</v>
      </c>
      <c r="D203" s="275">
        <v>4.0000000000000001E-3</v>
      </c>
      <c r="E203" s="253">
        <v>0</v>
      </c>
      <c r="F203" s="254"/>
      <c r="G203" s="20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  <c r="CM203" s="22"/>
      <c r="CN203" s="22"/>
      <c r="CO203" s="22"/>
      <c r="CP203" s="22"/>
      <c r="CQ203" s="22"/>
      <c r="CR203" s="22"/>
      <c r="CS203" s="22"/>
      <c r="CT203" s="22"/>
      <c r="CU203" s="22"/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  <c r="DI203" s="22"/>
      <c r="DJ203" s="22"/>
      <c r="DK203" s="22"/>
      <c r="DL203" s="22"/>
      <c r="DM203" s="22"/>
      <c r="DN203" s="22"/>
      <c r="DO203" s="22"/>
      <c r="DP203" s="22"/>
      <c r="DQ203" s="22"/>
      <c r="DR203" s="22"/>
      <c r="DS203" s="22"/>
      <c r="DT203" s="22"/>
      <c r="DU203" s="22"/>
      <c r="DV203" s="22"/>
      <c r="DW203" s="22"/>
      <c r="DX203" s="22"/>
      <c r="DY203" s="22"/>
      <c r="DZ203" s="22"/>
      <c r="EA203" s="22"/>
      <c r="EB203" s="22"/>
      <c r="EC203" s="22"/>
      <c r="ED203" s="22"/>
      <c r="EE203" s="22"/>
      <c r="EF203" s="22"/>
      <c r="EG203" s="22"/>
      <c r="EH203" s="22"/>
      <c r="EI203" s="22"/>
      <c r="EJ203" s="22"/>
      <c r="EK203" s="22"/>
      <c r="EL203" s="22"/>
      <c r="EM203" s="22"/>
      <c r="EN203" s="22"/>
      <c r="EO203" s="22"/>
      <c r="EP203" s="22"/>
      <c r="EQ203" s="22"/>
      <c r="ER203" s="22"/>
      <c r="ES203" s="22"/>
      <c r="ET203" s="22"/>
      <c r="EU203" s="22"/>
      <c r="EV203" s="22"/>
      <c r="EW203" s="22"/>
      <c r="EX203" s="22"/>
      <c r="EY203" s="22"/>
      <c r="EZ203" s="22"/>
      <c r="FA203" s="22"/>
      <c r="FB203" s="22"/>
      <c r="FC203" s="22"/>
      <c r="FD203" s="22"/>
      <c r="FE203" s="22"/>
      <c r="FF203" s="22"/>
      <c r="FG203" s="22"/>
      <c r="FH203" s="22"/>
      <c r="FI203" s="22"/>
      <c r="FJ203" s="22"/>
      <c r="FK203" s="22"/>
      <c r="FL203" s="22"/>
      <c r="FM203" s="22"/>
      <c r="FN203" s="22"/>
      <c r="FO203" s="22"/>
      <c r="FP203" s="22"/>
      <c r="FQ203" s="22"/>
      <c r="FR203" s="22"/>
      <c r="FS203" s="22"/>
      <c r="FT203" s="22"/>
      <c r="FU203" s="22"/>
      <c r="FV203" s="22"/>
      <c r="FW203" s="22"/>
      <c r="FX203" s="22"/>
      <c r="FY203" s="22"/>
      <c r="FZ203" s="22"/>
      <c r="GA203" s="22"/>
      <c r="GB203" s="22"/>
      <c r="GC203" s="22"/>
      <c r="GD203" s="22"/>
      <c r="GE203" s="22"/>
      <c r="GF203" s="22"/>
      <c r="GG203" s="22"/>
      <c r="GH203" s="22"/>
      <c r="GI203" s="22"/>
      <c r="GJ203" s="22"/>
      <c r="GK203" s="22"/>
      <c r="GL203" s="22"/>
      <c r="GM203" s="22"/>
      <c r="GN203" s="22"/>
      <c r="GO203" s="22"/>
      <c r="GP203" s="22"/>
      <c r="GQ203" s="22"/>
      <c r="GR203" s="22"/>
      <c r="GS203" s="22"/>
      <c r="GT203" s="22"/>
      <c r="GU203" s="22"/>
      <c r="GV203" s="22"/>
      <c r="GW203" s="22"/>
      <c r="GX203" s="22"/>
      <c r="GY203" s="22"/>
      <c r="GZ203" s="22"/>
      <c r="HA203" s="22"/>
      <c r="HB203" s="22"/>
      <c r="HC203" s="22"/>
      <c r="HD203" s="22"/>
      <c r="HE203" s="22"/>
      <c r="HF203" s="22"/>
      <c r="HG203" s="22"/>
      <c r="HH203" s="22"/>
      <c r="HI203" s="22"/>
      <c r="HJ203" s="22"/>
      <c r="HK203" s="22"/>
      <c r="HL203" s="22"/>
      <c r="HM203" s="22"/>
      <c r="HN203" s="22"/>
      <c r="HO203" s="22"/>
      <c r="HP203" s="22"/>
      <c r="HQ203" s="22"/>
      <c r="HR203" s="22"/>
      <c r="HS203" s="22"/>
      <c r="HT203" s="22"/>
      <c r="HU203" s="22"/>
      <c r="HV203" s="22"/>
      <c r="HW203" s="22"/>
      <c r="HX203" s="22"/>
      <c r="HY203" s="22"/>
      <c r="HZ203" s="22"/>
      <c r="IA203" s="22"/>
      <c r="IB203" s="22"/>
      <c r="IC203" s="22"/>
      <c r="ID203" s="22"/>
      <c r="IE203" s="22"/>
      <c r="IF203" s="22"/>
      <c r="IG203" s="22"/>
      <c r="IH203" s="22"/>
    </row>
    <row r="204" spans="1:242" x14ac:dyDescent="0.25">
      <c r="A204" s="857" t="s">
        <v>31</v>
      </c>
      <c r="B204" s="858"/>
      <c r="C204" s="10" t="s">
        <v>37</v>
      </c>
      <c r="D204" s="275"/>
      <c r="E204" s="434"/>
      <c r="F204" s="254"/>
      <c r="G204" s="20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  <c r="CI204" s="22"/>
      <c r="CJ204" s="22"/>
      <c r="CK204" s="22"/>
      <c r="CL204" s="22"/>
      <c r="CM204" s="22"/>
      <c r="CN204" s="22"/>
      <c r="CO204" s="22"/>
      <c r="CP204" s="22"/>
      <c r="CQ204" s="22"/>
      <c r="CR204" s="22"/>
      <c r="CS204" s="22"/>
      <c r="CT204" s="22"/>
      <c r="CU204" s="22"/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22"/>
      <c r="DG204" s="22"/>
      <c r="DH204" s="22"/>
      <c r="DI204" s="22"/>
      <c r="DJ204" s="22"/>
      <c r="DK204" s="22"/>
      <c r="DL204" s="22"/>
      <c r="DM204" s="22"/>
      <c r="DN204" s="22"/>
      <c r="DO204" s="22"/>
      <c r="DP204" s="22"/>
      <c r="DQ204" s="22"/>
      <c r="DR204" s="22"/>
      <c r="DS204" s="22"/>
      <c r="DT204" s="22"/>
      <c r="DU204" s="22"/>
      <c r="DV204" s="22"/>
      <c r="DW204" s="22"/>
      <c r="DX204" s="22"/>
      <c r="DY204" s="22"/>
      <c r="DZ204" s="22"/>
      <c r="EA204" s="22"/>
      <c r="EB204" s="22"/>
      <c r="EC204" s="22"/>
      <c r="ED204" s="22"/>
      <c r="EE204" s="22"/>
      <c r="EF204" s="22"/>
      <c r="EG204" s="22"/>
      <c r="EH204" s="22"/>
      <c r="EI204" s="22"/>
      <c r="EJ204" s="22"/>
      <c r="EK204" s="22"/>
      <c r="EL204" s="22"/>
      <c r="EM204" s="22"/>
      <c r="EN204" s="22"/>
      <c r="EO204" s="22"/>
      <c r="EP204" s="22"/>
      <c r="EQ204" s="22"/>
      <c r="ER204" s="22"/>
      <c r="ES204" s="22"/>
      <c r="ET204" s="22"/>
      <c r="EU204" s="22"/>
      <c r="EV204" s="22"/>
      <c r="EW204" s="22"/>
      <c r="EX204" s="22"/>
      <c r="EY204" s="22"/>
      <c r="EZ204" s="22"/>
      <c r="FA204" s="22"/>
      <c r="FB204" s="22"/>
      <c r="FC204" s="22"/>
      <c r="FD204" s="22"/>
      <c r="FE204" s="22"/>
      <c r="FF204" s="22"/>
      <c r="FG204" s="22"/>
      <c r="FH204" s="22"/>
      <c r="FI204" s="22"/>
      <c r="FJ204" s="22"/>
      <c r="FK204" s="22"/>
      <c r="FL204" s="22"/>
      <c r="FM204" s="22"/>
      <c r="FN204" s="22"/>
      <c r="FO204" s="22"/>
      <c r="FP204" s="22"/>
      <c r="FQ204" s="22"/>
      <c r="FR204" s="22"/>
      <c r="FS204" s="22"/>
      <c r="FT204" s="22"/>
      <c r="FU204" s="22"/>
      <c r="FV204" s="22"/>
      <c r="FW204" s="22"/>
      <c r="FX204" s="22"/>
      <c r="FY204" s="22"/>
      <c r="FZ204" s="22"/>
      <c r="GA204" s="22"/>
      <c r="GB204" s="22"/>
      <c r="GC204" s="22"/>
      <c r="GD204" s="22"/>
      <c r="GE204" s="22"/>
      <c r="GF204" s="22"/>
      <c r="GG204" s="22"/>
      <c r="GH204" s="22"/>
      <c r="GI204" s="22"/>
      <c r="GJ204" s="22"/>
      <c r="GK204" s="22"/>
      <c r="GL204" s="22"/>
      <c r="GM204" s="22"/>
      <c r="GN204" s="22"/>
      <c r="GO204" s="22"/>
      <c r="GP204" s="22"/>
      <c r="GQ204" s="22"/>
      <c r="GR204" s="22"/>
      <c r="GS204" s="22"/>
      <c r="GT204" s="22"/>
      <c r="GU204" s="22"/>
      <c r="GV204" s="22"/>
      <c r="GW204" s="22"/>
      <c r="GX204" s="22"/>
      <c r="GY204" s="22"/>
      <c r="GZ204" s="22"/>
      <c r="HA204" s="22"/>
      <c r="HB204" s="22"/>
      <c r="HC204" s="22"/>
      <c r="HD204" s="22"/>
      <c r="HE204" s="22"/>
      <c r="HF204" s="22"/>
      <c r="HG204" s="22"/>
      <c r="HH204" s="22"/>
      <c r="HI204" s="22"/>
      <c r="HJ204" s="22"/>
      <c r="HK204" s="22"/>
      <c r="HL204" s="22"/>
      <c r="HM204" s="22"/>
      <c r="HN204" s="22"/>
      <c r="HO204" s="22"/>
      <c r="HP204" s="22"/>
      <c r="HQ204" s="22"/>
      <c r="HR204" s="22"/>
      <c r="HS204" s="22"/>
      <c r="HT204" s="22"/>
      <c r="HU204" s="22"/>
      <c r="HV204" s="22"/>
      <c r="HW204" s="22"/>
      <c r="HX204" s="22"/>
      <c r="HY204" s="22"/>
      <c r="HZ204" s="22"/>
      <c r="IA204" s="22"/>
      <c r="IB204" s="22"/>
      <c r="IC204" s="22"/>
      <c r="ID204" s="22"/>
      <c r="IE204" s="22"/>
      <c r="IF204" s="22"/>
      <c r="IG204" s="22"/>
      <c r="IH204" s="22"/>
    </row>
    <row r="205" spans="1:242" x14ac:dyDescent="0.25">
      <c r="A205" s="857" t="s">
        <v>77</v>
      </c>
      <c r="B205" s="858"/>
      <c r="C205" s="10" t="s">
        <v>37</v>
      </c>
      <c r="D205" s="275"/>
      <c r="E205" s="434"/>
      <c r="F205" s="254"/>
      <c r="G205" s="20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  <c r="DI205" s="22"/>
      <c r="DJ205" s="22"/>
      <c r="DK205" s="22"/>
      <c r="DL205" s="22"/>
      <c r="DM205" s="22"/>
      <c r="DN205" s="22"/>
      <c r="DO205" s="22"/>
      <c r="DP205" s="22"/>
      <c r="DQ205" s="22"/>
      <c r="DR205" s="22"/>
      <c r="DS205" s="22"/>
      <c r="DT205" s="22"/>
      <c r="DU205" s="22"/>
      <c r="DV205" s="22"/>
      <c r="DW205" s="22"/>
      <c r="DX205" s="22"/>
      <c r="DY205" s="22"/>
      <c r="DZ205" s="22"/>
      <c r="EA205" s="22"/>
      <c r="EB205" s="22"/>
      <c r="EC205" s="22"/>
      <c r="ED205" s="22"/>
      <c r="EE205" s="22"/>
      <c r="EF205" s="22"/>
      <c r="EG205" s="22"/>
      <c r="EH205" s="22"/>
      <c r="EI205" s="22"/>
      <c r="EJ205" s="22"/>
      <c r="EK205" s="22"/>
      <c r="EL205" s="22"/>
      <c r="EM205" s="22"/>
      <c r="EN205" s="22"/>
      <c r="EO205" s="22"/>
      <c r="EP205" s="22"/>
      <c r="EQ205" s="22"/>
      <c r="ER205" s="22"/>
      <c r="ES205" s="22"/>
      <c r="ET205" s="22"/>
      <c r="EU205" s="22"/>
      <c r="EV205" s="22"/>
      <c r="EW205" s="22"/>
      <c r="EX205" s="22"/>
      <c r="EY205" s="22"/>
      <c r="EZ205" s="22"/>
      <c r="FA205" s="22"/>
      <c r="FB205" s="22"/>
      <c r="FC205" s="22"/>
      <c r="FD205" s="22"/>
      <c r="FE205" s="22"/>
      <c r="FF205" s="22"/>
      <c r="FG205" s="22"/>
      <c r="FH205" s="22"/>
      <c r="FI205" s="22"/>
      <c r="FJ205" s="22"/>
      <c r="FK205" s="22"/>
      <c r="FL205" s="22"/>
      <c r="FM205" s="22"/>
      <c r="FN205" s="22"/>
      <c r="FO205" s="22"/>
      <c r="FP205" s="22"/>
      <c r="FQ205" s="22"/>
      <c r="FR205" s="22"/>
      <c r="FS205" s="22"/>
      <c r="FT205" s="22"/>
      <c r="FU205" s="22"/>
      <c r="FV205" s="22"/>
      <c r="FW205" s="22"/>
      <c r="FX205" s="22"/>
      <c r="FY205" s="22"/>
      <c r="FZ205" s="22"/>
      <c r="GA205" s="22"/>
      <c r="GB205" s="22"/>
      <c r="GC205" s="22"/>
      <c r="GD205" s="22"/>
      <c r="GE205" s="22"/>
      <c r="GF205" s="22"/>
      <c r="GG205" s="22"/>
      <c r="GH205" s="22"/>
      <c r="GI205" s="22"/>
      <c r="GJ205" s="22"/>
      <c r="GK205" s="22"/>
      <c r="GL205" s="22"/>
      <c r="GM205" s="22"/>
      <c r="GN205" s="22"/>
      <c r="GO205" s="22"/>
      <c r="GP205" s="22"/>
      <c r="GQ205" s="22"/>
      <c r="GR205" s="22"/>
      <c r="GS205" s="22"/>
      <c r="GT205" s="22"/>
      <c r="GU205" s="22"/>
      <c r="GV205" s="22"/>
      <c r="GW205" s="22"/>
      <c r="GX205" s="22"/>
      <c r="GY205" s="22"/>
      <c r="GZ205" s="22"/>
      <c r="HA205" s="22"/>
      <c r="HB205" s="22"/>
      <c r="HC205" s="22"/>
      <c r="HD205" s="22"/>
      <c r="HE205" s="22"/>
      <c r="HF205" s="22"/>
      <c r="HG205" s="22"/>
      <c r="HH205" s="22"/>
      <c r="HI205" s="22"/>
      <c r="HJ205" s="22"/>
      <c r="HK205" s="22"/>
      <c r="HL205" s="22"/>
      <c r="HM205" s="22"/>
      <c r="HN205" s="22"/>
      <c r="HO205" s="22"/>
      <c r="HP205" s="22"/>
      <c r="HQ205" s="22"/>
      <c r="HR205" s="22"/>
      <c r="HS205" s="22"/>
      <c r="HT205" s="22"/>
      <c r="HU205" s="22"/>
      <c r="HV205" s="22"/>
      <c r="HW205" s="22"/>
      <c r="HX205" s="22"/>
      <c r="HY205" s="22"/>
      <c r="HZ205" s="22"/>
      <c r="IA205" s="22"/>
      <c r="IB205" s="22"/>
      <c r="IC205" s="22"/>
      <c r="ID205" s="22"/>
      <c r="IE205" s="22"/>
      <c r="IF205" s="22"/>
      <c r="IG205" s="22"/>
      <c r="IH205" s="22"/>
    </row>
    <row r="206" spans="1:242" x14ac:dyDescent="0.25">
      <c r="A206" s="863" t="s">
        <v>78</v>
      </c>
      <c r="B206" s="864"/>
      <c r="C206" s="10" t="s">
        <v>37</v>
      </c>
      <c r="D206" s="275"/>
      <c r="E206" s="434"/>
      <c r="F206" s="254"/>
      <c r="G206" s="20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  <c r="IG206" s="22"/>
      <c r="IH206" s="22"/>
    </row>
    <row r="207" spans="1:242" x14ac:dyDescent="0.25">
      <c r="A207" s="857" t="s">
        <v>23</v>
      </c>
      <c r="B207" s="858"/>
      <c r="C207" s="10" t="s">
        <v>19</v>
      </c>
      <c r="D207" s="275">
        <v>0.47199999999999998</v>
      </c>
      <c r="E207" s="436">
        <f>'CĐG-NGUON'!E167</f>
        <v>0.45437536750948837</v>
      </c>
      <c r="F207" s="254">
        <f t="shared" ref="F207:F209" si="4">(E207-D207)/D207*100</f>
        <v>-3.7340323073117814</v>
      </c>
      <c r="G207" s="20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  <c r="CZ207" s="22"/>
      <c r="DA207" s="22"/>
      <c r="DB207" s="22"/>
      <c r="DC207" s="22"/>
      <c r="DD207" s="22"/>
      <c r="DE207" s="22"/>
      <c r="DF207" s="22"/>
      <c r="DG207" s="22"/>
      <c r="DH207" s="22"/>
      <c r="DI207" s="22"/>
      <c r="DJ207" s="22"/>
      <c r="DK207" s="22"/>
      <c r="DL207" s="22"/>
      <c r="DM207" s="22"/>
      <c r="DN207" s="22"/>
      <c r="DO207" s="22"/>
      <c r="DP207" s="22"/>
      <c r="DQ207" s="22"/>
      <c r="DR207" s="22"/>
      <c r="DS207" s="22"/>
      <c r="DT207" s="22"/>
      <c r="DU207" s="22"/>
      <c r="DV207" s="22"/>
      <c r="DW207" s="22"/>
      <c r="DX207" s="22"/>
      <c r="DY207" s="22"/>
      <c r="DZ207" s="22"/>
      <c r="EA207" s="22"/>
      <c r="EB207" s="22"/>
      <c r="EC207" s="22"/>
      <c r="ED207" s="22"/>
      <c r="EE207" s="22"/>
      <c r="EF207" s="22"/>
      <c r="EG207" s="22"/>
      <c r="EH207" s="22"/>
      <c r="EI207" s="22"/>
      <c r="EJ207" s="22"/>
      <c r="EK207" s="22"/>
      <c r="EL207" s="22"/>
      <c r="EM207" s="22"/>
      <c r="EN207" s="22"/>
      <c r="EO207" s="22"/>
      <c r="EP207" s="22"/>
      <c r="EQ207" s="22"/>
      <c r="ER207" s="22"/>
      <c r="ES207" s="22"/>
      <c r="ET207" s="22"/>
      <c r="EU207" s="22"/>
      <c r="EV207" s="22"/>
      <c r="EW207" s="22"/>
      <c r="EX207" s="22"/>
      <c r="EY207" s="22"/>
      <c r="EZ207" s="22"/>
      <c r="FA207" s="22"/>
      <c r="FB207" s="22"/>
      <c r="FC207" s="22"/>
      <c r="FD207" s="22"/>
      <c r="FE207" s="22"/>
      <c r="FF207" s="22"/>
      <c r="FG207" s="22"/>
      <c r="FH207" s="22"/>
      <c r="FI207" s="22"/>
      <c r="FJ207" s="22"/>
      <c r="FK207" s="22"/>
      <c r="FL207" s="22"/>
      <c r="FM207" s="22"/>
      <c r="FN207" s="22"/>
      <c r="FO207" s="22"/>
      <c r="FP207" s="22"/>
      <c r="FQ207" s="22"/>
      <c r="FR207" s="22"/>
      <c r="FS207" s="22"/>
      <c r="FT207" s="22"/>
      <c r="FU207" s="22"/>
      <c r="FV207" s="22"/>
      <c r="FW207" s="22"/>
      <c r="FX207" s="22"/>
      <c r="FY207" s="22"/>
      <c r="FZ207" s="22"/>
      <c r="GA207" s="22"/>
      <c r="GB207" s="22"/>
      <c r="GC207" s="22"/>
      <c r="GD207" s="22"/>
      <c r="GE207" s="22"/>
      <c r="GF207" s="22"/>
      <c r="GG207" s="22"/>
      <c r="GH207" s="22"/>
      <c r="GI207" s="22"/>
      <c r="GJ207" s="22"/>
      <c r="GK207" s="22"/>
      <c r="GL207" s="22"/>
      <c r="GM207" s="22"/>
      <c r="GN207" s="22"/>
      <c r="GO207" s="22"/>
      <c r="GP207" s="22"/>
      <c r="GQ207" s="22"/>
      <c r="GR207" s="22"/>
      <c r="GS207" s="22"/>
      <c r="GT207" s="22"/>
      <c r="GU207" s="22"/>
      <c r="GV207" s="22"/>
      <c r="GW207" s="22"/>
      <c r="GX207" s="22"/>
      <c r="GY207" s="22"/>
      <c r="GZ207" s="22"/>
      <c r="HA207" s="22"/>
      <c r="HB207" s="22"/>
      <c r="HC207" s="22"/>
      <c r="HD207" s="22"/>
      <c r="HE207" s="22"/>
      <c r="HF207" s="22"/>
      <c r="HG207" s="22"/>
      <c r="HH207" s="22"/>
      <c r="HI207" s="22"/>
      <c r="HJ207" s="22"/>
      <c r="HK207" s="22"/>
      <c r="HL207" s="22"/>
      <c r="HM207" s="22"/>
      <c r="HN207" s="22"/>
      <c r="HO207" s="22"/>
      <c r="HP207" s="22"/>
      <c r="HQ207" s="22"/>
      <c r="HR207" s="22"/>
      <c r="HS207" s="22"/>
      <c r="HT207" s="22"/>
      <c r="HU207" s="22"/>
      <c r="HV207" s="22"/>
      <c r="HW207" s="22"/>
      <c r="HX207" s="22"/>
      <c r="HY207" s="22"/>
      <c r="HZ207" s="22"/>
      <c r="IA207" s="22"/>
      <c r="IB207" s="22"/>
      <c r="IC207" s="22"/>
      <c r="ID207" s="22"/>
      <c r="IE207" s="22"/>
      <c r="IF207" s="22"/>
      <c r="IG207" s="22"/>
      <c r="IH207" s="22"/>
    </row>
    <row r="208" spans="1:242" x14ac:dyDescent="0.25">
      <c r="A208" s="857" t="s">
        <v>24</v>
      </c>
      <c r="B208" s="858"/>
      <c r="C208" s="10" t="s">
        <v>37</v>
      </c>
      <c r="D208" s="275"/>
      <c r="E208" s="436"/>
      <c r="F208" s="254"/>
      <c r="G208" s="20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22"/>
      <c r="DG208" s="22"/>
      <c r="DH208" s="22"/>
      <c r="DI208" s="22"/>
      <c r="DJ208" s="22"/>
      <c r="DK208" s="22"/>
      <c r="DL208" s="22"/>
      <c r="DM208" s="22"/>
      <c r="DN208" s="22"/>
      <c r="DO208" s="22"/>
      <c r="DP208" s="22"/>
      <c r="DQ208" s="22"/>
      <c r="DR208" s="22"/>
      <c r="DS208" s="22"/>
      <c r="DT208" s="22"/>
      <c r="DU208" s="22"/>
      <c r="DV208" s="22"/>
      <c r="DW208" s="22"/>
      <c r="DX208" s="22"/>
      <c r="DY208" s="22"/>
      <c r="DZ208" s="22"/>
      <c r="EA208" s="22"/>
      <c r="EB208" s="22"/>
      <c r="EC208" s="22"/>
      <c r="ED208" s="22"/>
      <c r="EE208" s="22"/>
      <c r="EF208" s="22"/>
      <c r="EG208" s="22"/>
      <c r="EH208" s="22"/>
      <c r="EI208" s="22"/>
      <c r="EJ208" s="22"/>
      <c r="EK208" s="22"/>
      <c r="EL208" s="22"/>
      <c r="EM208" s="22"/>
      <c r="EN208" s="22"/>
      <c r="EO208" s="22"/>
      <c r="EP208" s="22"/>
      <c r="EQ208" s="22"/>
      <c r="ER208" s="22"/>
      <c r="ES208" s="22"/>
      <c r="ET208" s="22"/>
      <c r="EU208" s="22"/>
      <c r="EV208" s="22"/>
      <c r="EW208" s="22"/>
      <c r="EX208" s="22"/>
      <c r="EY208" s="22"/>
      <c r="EZ208" s="22"/>
      <c r="FA208" s="22"/>
      <c r="FB208" s="22"/>
      <c r="FC208" s="22"/>
      <c r="FD208" s="22"/>
      <c r="FE208" s="22"/>
      <c r="FF208" s="22"/>
      <c r="FG208" s="22"/>
      <c r="FH208" s="22"/>
      <c r="FI208" s="22"/>
      <c r="FJ208" s="22"/>
      <c r="FK208" s="22"/>
      <c r="FL208" s="22"/>
      <c r="FM208" s="22"/>
      <c r="FN208" s="22"/>
      <c r="FO208" s="22"/>
      <c r="FP208" s="22"/>
      <c r="FQ208" s="22"/>
      <c r="FR208" s="22"/>
      <c r="FS208" s="22"/>
      <c r="FT208" s="22"/>
      <c r="FU208" s="22"/>
      <c r="FV208" s="22"/>
      <c r="FW208" s="22"/>
      <c r="FX208" s="22"/>
      <c r="FY208" s="22"/>
      <c r="FZ208" s="22"/>
      <c r="GA208" s="22"/>
      <c r="GB208" s="22"/>
      <c r="GC208" s="22"/>
      <c r="GD208" s="22"/>
      <c r="GE208" s="22"/>
      <c r="GF208" s="22"/>
      <c r="GG208" s="22"/>
      <c r="GH208" s="22"/>
      <c r="GI208" s="22"/>
      <c r="GJ208" s="22"/>
      <c r="GK208" s="22"/>
      <c r="GL208" s="22"/>
      <c r="GM208" s="22"/>
      <c r="GN208" s="22"/>
      <c r="GO208" s="22"/>
      <c r="GP208" s="22"/>
      <c r="GQ208" s="22"/>
      <c r="GR208" s="22"/>
      <c r="GS208" s="22"/>
      <c r="GT208" s="22"/>
      <c r="GU208" s="22"/>
      <c r="GV208" s="22"/>
      <c r="GW208" s="22"/>
      <c r="GX208" s="22"/>
      <c r="GY208" s="22"/>
      <c r="GZ208" s="22"/>
      <c r="HA208" s="22"/>
      <c r="HB208" s="22"/>
      <c r="HC208" s="22"/>
      <c r="HD208" s="22"/>
      <c r="HE208" s="22"/>
      <c r="HF208" s="22"/>
      <c r="HG208" s="22"/>
      <c r="HH208" s="22"/>
      <c r="HI208" s="22"/>
      <c r="HJ208" s="22"/>
      <c r="HK208" s="22"/>
      <c r="HL208" s="22"/>
      <c r="HM208" s="22"/>
      <c r="HN208" s="22"/>
      <c r="HO208" s="22"/>
      <c r="HP208" s="22"/>
      <c r="HQ208" s="22"/>
      <c r="HR208" s="22"/>
      <c r="HS208" s="22"/>
      <c r="HT208" s="22"/>
      <c r="HU208" s="22"/>
      <c r="HV208" s="22"/>
      <c r="HW208" s="22"/>
      <c r="HX208" s="22"/>
      <c r="HY208" s="22"/>
      <c r="HZ208" s="22"/>
      <c r="IA208" s="22"/>
      <c r="IB208" s="22"/>
      <c r="IC208" s="22"/>
      <c r="ID208" s="22"/>
      <c r="IE208" s="22"/>
      <c r="IF208" s="22"/>
      <c r="IG208" s="22"/>
      <c r="IH208" s="22"/>
    </row>
    <row r="209" spans="1:242" x14ac:dyDescent="0.25">
      <c r="A209" s="857" t="s">
        <v>25</v>
      </c>
      <c r="B209" s="858"/>
      <c r="C209" s="10" t="s">
        <v>37</v>
      </c>
      <c r="D209" s="275">
        <v>0.48799999999999999</v>
      </c>
      <c r="E209" s="436">
        <f>'CĐG-NGUON'!E166</f>
        <v>0.42445780760279789</v>
      </c>
      <c r="F209" s="254">
        <f t="shared" si="4"/>
        <v>-13.02094106500043</v>
      </c>
      <c r="G209" s="20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  <c r="CG209" s="22"/>
      <c r="CH209" s="22"/>
      <c r="CI209" s="22"/>
      <c r="CJ209" s="22"/>
      <c r="CK209" s="22"/>
      <c r="CL209" s="22"/>
      <c r="CM209" s="22"/>
      <c r="CN209" s="22"/>
      <c r="CO209" s="22"/>
      <c r="CP209" s="22"/>
      <c r="CQ209" s="22"/>
      <c r="CR209" s="22"/>
      <c r="CS209" s="22"/>
      <c r="CT209" s="22"/>
      <c r="CU209" s="22"/>
      <c r="CV209" s="22"/>
      <c r="CW209" s="22"/>
      <c r="CX209" s="22"/>
      <c r="CY209" s="22"/>
      <c r="CZ209" s="22"/>
      <c r="DA209" s="22"/>
      <c r="DB209" s="22"/>
      <c r="DC209" s="22"/>
      <c r="DD209" s="22"/>
      <c r="DE209" s="22"/>
      <c r="DF209" s="22"/>
      <c r="DG209" s="22"/>
      <c r="DH209" s="22"/>
      <c r="DI209" s="22"/>
      <c r="DJ209" s="22"/>
      <c r="DK209" s="22"/>
      <c r="DL209" s="22"/>
      <c r="DM209" s="22"/>
      <c r="DN209" s="22"/>
      <c r="DO209" s="22"/>
      <c r="DP209" s="22"/>
      <c r="DQ209" s="22"/>
      <c r="DR209" s="22"/>
      <c r="DS209" s="22"/>
      <c r="DT209" s="22"/>
      <c r="DU209" s="22"/>
      <c r="DV209" s="22"/>
      <c r="DW209" s="22"/>
      <c r="DX209" s="22"/>
      <c r="DY209" s="22"/>
      <c r="DZ209" s="22"/>
      <c r="EA209" s="22"/>
      <c r="EB209" s="22"/>
      <c r="EC209" s="22"/>
      <c r="ED209" s="22"/>
      <c r="EE209" s="22"/>
      <c r="EF209" s="22"/>
      <c r="EG209" s="22"/>
      <c r="EH209" s="22"/>
      <c r="EI209" s="22"/>
      <c r="EJ209" s="22"/>
      <c r="EK209" s="22"/>
      <c r="EL209" s="22"/>
      <c r="EM209" s="22"/>
      <c r="EN209" s="22"/>
      <c r="EO209" s="22"/>
      <c r="EP209" s="22"/>
      <c r="EQ209" s="22"/>
      <c r="ER209" s="22"/>
      <c r="ES209" s="22"/>
      <c r="ET209" s="22"/>
      <c r="EU209" s="22"/>
      <c r="EV209" s="22"/>
      <c r="EW209" s="22"/>
      <c r="EX209" s="22"/>
      <c r="EY209" s="22"/>
      <c r="EZ209" s="22"/>
      <c r="FA209" s="22"/>
      <c r="FB209" s="22"/>
      <c r="FC209" s="22"/>
      <c r="FD209" s="22"/>
      <c r="FE209" s="22"/>
      <c r="FF209" s="22"/>
      <c r="FG209" s="22"/>
      <c r="FH209" s="22"/>
      <c r="FI209" s="22"/>
      <c r="FJ209" s="22"/>
      <c r="FK209" s="22"/>
      <c r="FL209" s="22"/>
      <c r="FM209" s="22"/>
      <c r="FN209" s="22"/>
      <c r="FO209" s="22"/>
      <c r="FP209" s="22"/>
      <c r="FQ209" s="22"/>
      <c r="FR209" s="22"/>
      <c r="FS209" s="22"/>
      <c r="FT209" s="22"/>
      <c r="FU209" s="22"/>
      <c r="FV209" s="22"/>
      <c r="FW209" s="22"/>
      <c r="FX209" s="22"/>
      <c r="FY209" s="22"/>
      <c r="FZ209" s="22"/>
      <c r="GA209" s="22"/>
      <c r="GB209" s="22"/>
      <c r="GC209" s="22"/>
      <c r="GD209" s="22"/>
      <c r="GE209" s="22"/>
      <c r="GF209" s="22"/>
      <c r="GG209" s="22"/>
      <c r="GH209" s="22"/>
      <c r="GI209" s="22"/>
      <c r="GJ209" s="22"/>
      <c r="GK209" s="22"/>
      <c r="GL209" s="22"/>
      <c r="GM209" s="22"/>
      <c r="GN209" s="22"/>
      <c r="GO209" s="22"/>
      <c r="GP209" s="22"/>
      <c r="GQ209" s="22"/>
      <c r="GR209" s="22"/>
      <c r="GS209" s="22"/>
      <c r="GT209" s="22"/>
      <c r="GU209" s="22"/>
      <c r="GV209" s="22"/>
      <c r="GW209" s="22"/>
      <c r="GX209" s="22"/>
      <c r="GY209" s="22"/>
      <c r="GZ209" s="22"/>
      <c r="HA209" s="22"/>
      <c r="HB209" s="22"/>
      <c r="HC209" s="22"/>
      <c r="HD209" s="22"/>
      <c r="HE209" s="22"/>
      <c r="HF209" s="22"/>
      <c r="HG209" s="22"/>
      <c r="HH209" s="22"/>
      <c r="HI209" s="22"/>
      <c r="HJ209" s="22"/>
      <c r="HK209" s="22"/>
      <c r="HL209" s="22"/>
      <c r="HM209" s="22"/>
      <c r="HN209" s="22"/>
      <c r="HO209" s="22"/>
      <c r="HP209" s="22"/>
      <c r="HQ209" s="22"/>
      <c r="HR209" s="22"/>
      <c r="HS209" s="22"/>
      <c r="HT209" s="22"/>
      <c r="HU209" s="22"/>
      <c r="HV209" s="22"/>
      <c r="HW209" s="22"/>
      <c r="HX209" s="22"/>
      <c r="HY209" s="22"/>
      <c r="HZ209" s="22"/>
      <c r="IA209" s="22"/>
      <c r="IB209" s="22"/>
      <c r="IC209" s="22"/>
      <c r="ID209" s="22"/>
      <c r="IE209" s="22"/>
      <c r="IF209" s="22"/>
      <c r="IG209" s="22"/>
      <c r="IH209" s="22"/>
    </row>
    <row r="210" spans="1:242" x14ac:dyDescent="0.25">
      <c r="A210" s="857" t="s">
        <v>26</v>
      </c>
      <c r="B210" s="858"/>
      <c r="C210" s="10" t="s">
        <v>37</v>
      </c>
      <c r="D210" s="275"/>
      <c r="E210" s="434"/>
      <c r="F210" s="254"/>
      <c r="G210" s="20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  <c r="CG210" s="22"/>
      <c r="CH210" s="22"/>
      <c r="CI210" s="22"/>
      <c r="CJ210" s="22"/>
      <c r="CK210" s="22"/>
      <c r="CL210" s="22"/>
      <c r="CM210" s="22"/>
      <c r="CN210" s="22"/>
      <c r="CO210" s="22"/>
      <c r="CP210" s="22"/>
      <c r="CQ210" s="22"/>
      <c r="CR210" s="22"/>
      <c r="CS210" s="22"/>
      <c r="CT210" s="22"/>
      <c r="CU210" s="22"/>
      <c r="CV210" s="22"/>
      <c r="CW210" s="22"/>
      <c r="CX210" s="22"/>
      <c r="CY210" s="22"/>
      <c r="CZ210" s="22"/>
      <c r="DA210" s="22"/>
      <c r="DB210" s="22"/>
      <c r="DC210" s="22"/>
      <c r="DD210" s="22"/>
      <c r="DE210" s="22"/>
      <c r="DF210" s="22"/>
      <c r="DG210" s="22"/>
      <c r="DH210" s="22"/>
      <c r="DI210" s="22"/>
      <c r="DJ210" s="22"/>
      <c r="DK210" s="22"/>
      <c r="DL210" s="22"/>
      <c r="DM210" s="22"/>
      <c r="DN210" s="22"/>
      <c r="DO210" s="22"/>
      <c r="DP210" s="22"/>
      <c r="DQ210" s="22"/>
      <c r="DR210" s="22"/>
      <c r="DS210" s="22"/>
      <c r="DT210" s="22"/>
      <c r="DU210" s="22"/>
      <c r="DV210" s="22"/>
      <c r="DW210" s="22"/>
      <c r="DX210" s="22"/>
      <c r="DY210" s="22"/>
      <c r="DZ210" s="22"/>
      <c r="EA210" s="22"/>
      <c r="EB210" s="22"/>
      <c r="EC210" s="22"/>
      <c r="ED210" s="22"/>
      <c r="EE210" s="22"/>
      <c r="EF210" s="22"/>
      <c r="EG210" s="22"/>
      <c r="EH210" s="22"/>
      <c r="EI210" s="22"/>
      <c r="EJ210" s="22"/>
      <c r="EK210" s="22"/>
      <c r="EL210" s="22"/>
      <c r="EM210" s="22"/>
      <c r="EN210" s="22"/>
      <c r="EO210" s="22"/>
      <c r="EP210" s="22"/>
      <c r="EQ210" s="22"/>
      <c r="ER210" s="22"/>
      <c r="ES210" s="22"/>
      <c r="ET210" s="22"/>
      <c r="EU210" s="22"/>
      <c r="EV210" s="22"/>
      <c r="EW210" s="22"/>
      <c r="EX210" s="22"/>
      <c r="EY210" s="22"/>
      <c r="EZ210" s="22"/>
      <c r="FA210" s="22"/>
      <c r="FB210" s="22"/>
      <c r="FC210" s="22"/>
      <c r="FD210" s="22"/>
      <c r="FE210" s="22"/>
      <c r="FF210" s="22"/>
      <c r="FG210" s="22"/>
      <c r="FH210" s="22"/>
      <c r="FI210" s="22"/>
      <c r="FJ210" s="22"/>
      <c r="FK210" s="22"/>
      <c r="FL210" s="22"/>
      <c r="FM210" s="22"/>
      <c r="FN210" s="22"/>
      <c r="FO210" s="22"/>
      <c r="FP210" s="22"/>
      <c r="FQ210" s="22"/>
      <c r="FR210" s="22"/>
      <c r="FS210" s="22"/>
      <c r="FT210" s="22"/>
      <c r="FU210" s="22"/>
      <c r="FV210" s="22"/>
      <c r="FW210" s="22"/>
      <c r="FX210" s="22"/>
      <c r="FY210" s="22"/>
      <c r="FZ210" s="22"/>
      <c r="GA210" s="22"/>
      <c r="GB210" s="22"/>
      <c r="GC210" s="22"/>
      <c r="GD210" s="22"/>
      <c r="GE210" s="22"/>
      <c r="GF210" s="22"/>
      <c r="GG210" s="22"/>
      <c r="GH210" s="22"/>
      <c r="GI210" s="22"/>
      <c r="GJ210" s="22"/>
      <c r="GK210" s="22"/>
      <c r="GL210" s="22"/>
      <c r="GM210" s="22"/>
      <c r="GN210" s="22"/>
      <c r="GO210" s="22"/>
      <c r="GP210" s="22"/>
      <c r="GQ210" s="22"/>
      <c r="GR210" s="22"/>
      <c r="GS210" s="22"/>
      <c r="GT210" s="22"/>
      <c r="GU210" s="22"/>
      <c r="GV210" s="22"/>
      <c r="GW210" s="22"/>
      <c r="GX210" s="22"/>
      <c r="GY210" s="22"/>
      <c r="GZ210" s="22"/>
      <c r="HA210" s="22"/>
      <c r="HB210" s="22"/>
      <c r="HC210" s="22"/>
      <c r="HD210" s="22"/>
      <c r="HE210" s="22"/>
      <c r="HF210" s="22"/>
      <c r="HG210" s="22"/>
      <c r="HH210" s="22"/>
      <c r="HI210" s="22"/>
      <c r="HJ210" s="22"/>
      <c r="HK210" s="22"/>
      <c r="HL210" s="22"/>
      <c r="HM210" s="22"/>
      <c r="HN210" s="22"/>
      <c r="HO210" s="22"/>
      <c r="HP210" s="22"/>
      <c r="HQ210" s="22"/>
      <c r="HR210" s="22"/>
      <c r="HS210" s="22"/>
      <c r="HT210" s="22"/>
      <c r="HU210" s="22"/>
      <c r="HV210" s="22"/>
      <c r="HW210" s="22"/>
      <c r="HX210" s="22"/>
      <c r="HY210" s="22"/>
      <c r="HZ210" s="22"/>
      <c r="IA210" s="22"/>
      <c r="IB210" s="22"/>
      <c r="IC210" s="22"/>
      <c r="ID210" s="22"/>
      <c r="IE210" s="22"/>
      <c r="IF210" s="22"/>
      <c r="IG210" s="22"/>
      <c r="IH210" s="22"/>
    </row>
    <row r="211" spans="1:242" x14ac:dyDescent="0.25">
      <c r="A211" s="186" t="s">
        <v>201</v>
      </c>
      <c r="D211" s="38"/>
      <c r="E211" s="398"/>
      <c r="F211" s="40"/>
      <c r="G211" s="4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  <c r="CG211" s="22"/>
      <c r="CH211" s="22"/>
      <c r="CI211" s="22"/>
      <c r="CJ211" s="22"/>
      <c r="CK211" s="22"/>
      <c r="CL211" s="22"/>
      <c r="CM211" s="22"/>
      <c r="CN211" s="22"/>
      <c r="CO211" s="22"/>
      <c r="CP211" s="22"/>
      <c r="CQ211" s="22"/>
      <c r="CR211" s="22"/>
      <c r="CS211" s="22"/>
      <c r="CT211" s="22"/>
      <c r="CU211" s="22"/>
      <c r="CV211" s="22"/>
      <c r="CW211" s="22"/>
      <c r="CX211" s="22"/>
      <c r="CY211" s="22"/>
      <c r="CZ211" s="22"/>
      <c r="DA211" s="22"/>
      <c r="DB211" s="22"/>
      <c r="DC211" s="22"/>
      <c r="DD211" s="22"/>
      <c r="DE211" s="22"/>
      <c r="DF211" s="22"/>
      <c r="DG211" s="22"/>
      <c r="DH211" s="22"/>
      <c r="DI211" s="22"/>
      <c r="DJ211" s="22"/>
      <c r="DK211" s="22"/>
      <c r="DL211" s="22"/>
      <c r="DM211" s="22"/>
      <c r="DN211" s="22"/>
      <c r="DO211" s="22"/>
      <c r="DP211" s="22"/>
      <c r="DQ211" s="22"/>
      <c r="DR211" s="22"/>
      <c r="DS211" s="22"/>
      <c r="DT211" s="22"/>
      <c r="DU211" s="22"/>
      <c r="DV211" s="22"/>
      <c r="DW211" s="22"/>
      <c r="DX211" s="22"/>
      <c r="DY211" s="22"/>
      <c r="DZ211" s="22"/>
      <c r="EA211" s="22"/>
      <c r="EB211" s="22"/>
      <c r="EC211" s="22"/>
      <c r="ED211" s="22"/>
      <c r="EE211" s="22"/>
      <c r="EF211" s="22"/>
      <c r="EG211" s="22"/>
      <c r="EH211" s="22"/>
      <c r="EI211" s="22"/>
      <c r="EJ211" s="22"/>
      <c r="EK211" s="22"/>
      <c r="EL211" s="22"/>
      <c r="EM211" s="22"/>
      <c r="EN211" s="22"/>
      <c r="EO211" s="22"/>
      <c r="EP211" s="22"/>
      <c r="EQ211" s="22"/>
      <c r="ER211" s="22"/>
      <c r="ES211" s="22"/>
      <c r="ET211" s="22"/>
      <c r="EU211" s="22"/>
      <c r="EV211" s="22"/>
      <c r="EW211" s="22"/>
      <c r="EX211" s="22"/>
      <c r="EY211" s="22"/>
      <c r="EZ211" s="22"/>
      <c r="FA211" s="22"/>
      <c r="FB211" s="22"/>
      <c r="FC211" s="22"/>
      <c r="FD211" s="22"/>
      <c r="FE211" s="22"/>
      <c r="FF211" s="22"/>
      <c r="FG211" s="22"/>
      <c r="FH211" s="22"/>
      <c r="FI211" s="22"/>
      <c r="FJ211" s="22"/>
      <c r="FK211" s="22"/>
      <c r="FL211" s="22"/>
      <c r="FM211" s="22"/>
      <c r="FN211" s="22"/>
      <c r="FO211" s="22"/>
      <c r="FP211" s="22"/>
      <c r="FQ211" s="22"/>
      <c r="FR211" s="22"/>
      <c r="FS211" s="22"/>
      <c r="FT211" s="22"/>
      <c r="FU211" s="22"/>
      <c r="FV211" s="22"/>
      <c r="FW211" s="22"/>
      <c r="FX211" s="22"/>
      <c r="FY211" s="22"/>
      <c r="FZ211" s="22"/>
      <c r="GA211" s="22"/>
      <c r="GB211" s="22"/>
      <c r="GC211" s="22"/>
      <c r="GD211" s="22"/>
      <c r="GE211" s="22"/>
      <c r="GF211" s="22"/>
      <c r="GG211" s="22"/>
      <c r="GH211" s="22"/>
      <c r="GI211" s="22"/>
      <c r="GJ211" s="22"/>
      <c r="GK211" s="22"/>
      <c r="GL211" s="22"/>
      <c r="GM211" s="22"/>
      <c r="GN211" s="22"/>
      <c r="GO211" s="22"/>
      <c r="GP211" s="22"/>
      <c r="GQ211" s="22"/>
      <c r="GR211" s="22"/>
      <c r="GS211" s="22"/>
      <c r="GT211" s="22"/>
      <c r="GU211" s="22"/>
      <c r="GV211" s="22"/>
      <c r="GW211" s="22"/>
      <c r="GX211" s="22"/>
      <c r="GY211" s="22"/>
      <c r="GZ211" s="22"/>
      <c r="HA211" s="22"/>
      <c r="HB211" s="22"/>
      <c r="HC211" s="22"/>
      <c r="HD211" s="22"/>
      <c r="HE211" s="22"/>
      <c r="HF211" s="22"/>
      <c r="HG211" s="22"/>
      <c r="HH211" s="22"/>
      <c r="HI211" s="22"/>
      <c r="HJ211" s="22"/>
      <c r="HK211" s="22"/>
      <c r="HL211" s="22"/>
      <c r="HM211" s="22"/>
      <c r="HN211" s="22"/>
      <c r="HO211" s="22"/>
      <c r="HP211" s="22"/>
      <c r="HQ211" s="22"/>
      <c r="HR211" s="22"/>
      <c r="HS211" s="22"/>
      <c r="HT211" s="22"/>
      <c r="HU211" s="22"/>
      <c r="HV211" s="22"/>
      <c r="HW211" s="22"/>
      <c r="HX211" s="22"/>
      <c r="HY211" s="22"/>
      <c r="HZ211" s="22"/>
      <c r="IA211" s="22"/>
      <c r="IB211" s="22"/>
      <c r="IC211" s="22"/>
      <c r="ID211" s="22"/>
      <c r="IE211" s="22"/>
      <c r="IF211" s="22"/>
      <c r="IG211" s="22"/>
      <c r="IH211" s="22"/>
    </row>
    <row r="212" spans="1:242" x14ac:dyDescent="0.25">
      <c r="A212" s="886" t="s">
        <v>202</v>
      </c>
      <c r="B212" s="886"/>
      <c r="C212" s="886"/>
      <c r="D212" s="886"/>
      <c r="E212" s="886"/>
      <c r="F212" s="886"/>
      <c r="G212" s="886"/>
      <c r="H212" s="886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  <c r="CG212" s="22"/>
      <c r="CH212" s="22"/>
      <c r="CI212" s="22"/>
      <c r="CJ212" s="22"/>
      <c r="CK212" s="22"/>
      <c r="CL212" s="22"/>
      <c r="CM212" s="22"/>
      <c r="CN212" s="22"/>
      <c r="CO212" s="22"/>
      <c r="CP212" s="22"/>
      <c r="CQ212" s="22"/>
      <c r="CR212" s="22"/>
      <c r="CS212" s="22"/>
      <c r="CT212" s="22"/>
      <c r="CU212" s="22"/>
      <c r="CV212" s="22"/>
      <c r="CW212" s="22"/>
      <c r="CX212" s="22"/>
      <c r="CY212" s="22"/>
      <c r="CZ212" s="22"/>
      <c r="DA212" s="22"/>
      <c r="DB212" s="22"/>
      <c r="DC212" s="22"/>
      <c r="DD212" s="22"/>
      <c r="DE212" s="22"/>
      <c r="DF212" s="22"/>
      <c r="DG212" s="22"/>
      <c r="DH212" s="22"/>
      <c r="DI212" s="22"/>
      <c r="DJ212" s="22"/>
      <c r="DK212" s="22"/>
      <c r="DL212" s="22"/>
      <c r="DM212" s="22"/>
      <c r="DN212" s="22"/>
      <c r="DO212" s="22"/>
      <c r="DP212" s="22"/>
      <c r="DQ212" s="22"/>
      <c r="DR212" s="22"/>
      <c r="DS212" s="22"/>
      <c r="DT212" s="22"/>
      <c r="DU212" s="22"/>
      <c r="DV212" s="22"/>
      <c r="DW212" s="22"/>
      <c r="DX212" s="22"/>
      <c r="DY212" s="22"/>
      <c r="DZ212" s="22"/>
      <c r="EA212" s="22"/>
      <c r="EB212" s="22"/>
      <c r="EC212" s="22"/>
      <c r="ED212" s="22"/>
      <c r="EE212" s="22"/>
      <c r="EF212" s="22"/>
      <c r="EG212" s="22"/>
      <c r="EH212" s="22"/>
      <c r="EI212" s="22"/>
      <c r="EJ212" s="22"/>
      <c r="EK212" s="22"/>
      <c r="EL212" s="22"/>
      <c r="EM212" s="22"/>
      <c r="EN212" s="22"/>
      <c r="EO212" s="22"/>
      <c r="EP212" s="22"/>
      <c r="EQ212" s="22"/>
      <c r="ER212" s="22"/>
      <c r="ES212" s="22"/>
      <c r="ET212" s="22"/>
      <c r="EU212" s="22"/>
      <c r="EV212" s="22"/>
      <c r="EW212" s="22"/>
      <c r="EX212" s="22"/>
      <c r="EY212" s="22"/>
      <c r="EZ212" s="22"/>
      <c r="FA212" s="22"/>
      <c r="FB212" s="22"/>
      <c r="FC212" s="22"/>
      <c r="FD212" s="22"/>
      <c r="FE212" s="22"/>
      <c r="FF212" s="22"/>
      <c r="FG212" s="22"/>
      <c r="FH212" s="22"/>
      <c r="FI212" s="22"/>
      <c r="FJ212" s="22"/>
      <c r="FK212" s="22"/>
      <c r="FL212" s="22"/>
      <c r="FM212" s="22"/>
      <c r="FN212" s="22"/>
      <c r="FO212" s="22"/>
      <c r="FP212" s="22"/>
      <c r="FQ212" s="22"/>
      <c r="FR212" s="22"/>
      <c r="FS212" s="22"/>
      <c r="FT212" s="22"/>
      <c r="FU212" s="22"/>
      <c r="FV212" s="22"/>
      <c r="FW212" s="22"/>
      <c r="FX212" s="22"/>
      <c r="FY212" s="22"/>
      <c r="FZ212" s="22"/>
      <c r="GA212" s="22"/>
      <c r="GB212" s="22"/>
      <c r="GC212" s="22"/>
      <c r="GD212" s="22"/>
      <c r="GE212" s="22"/>
      <c r="GF212" s="22"/>
      <c r="GG212" s="22"/>
      <c r="GH212" s="22"/>
      <c r="GI212" s="22"/>
      <c r="GJ212" s="22"/>
      <c r="GK212" s="22"/>
      <c r="GL212" s="22"/>
      <c r="GM212" s="22"/>
      <c r="GN212" s="22"/>
      <c r="GO212" s="22"/>
      <c r="GP212" s="22"/>
      <c r="GQ212" s="22"/>
      <c r="GR212" s="22"/>
      <c r="GS212" s="22"/>
      <c r="GT212" s="22"/>
      <c r="GU212" s="22"/>
      <c r="GV212" s="22"/>
      <c r="GW212" s="22"/>
      <c r="GX212" s="22"/>
      <c r="GY212" s="22"/>
      <c r="GZ212" s="22"/>
      <c r="HA212" s="22"/>
      <c r="HB212" s="22"/>
      <c r="HC212" s="22"/>
      <c r="HD212" s="22"/>
      <c r="HE212" s="22"/>
      <c r="HF212" s="22"/>
      <c r="HG212" s="22"/>
      <c r="HH212" s="22"/>
      <c r="HI212" s="22"/>
      <c r="HJ212" s="22"/>
      <c r="HK212" s="22"/>
      <c r="HL212" s="22"/>
      <c r="HM212" s="22"/>
      <c r="HN212" s="22"/>
      <c r="HO212" s="22"/>
      <c r="HP212" s="22"/>
      <c r="HQ212" s="22"/>
      <c r="HR212" s="22"/>
      <c r="HS212" s="22"/>
      <c r="HT212" s="22"/>
      <c r="HU212" s="22"/>
      <c r="HV212" s="22"/>
      <c r="HW212" s="22"/>
      <c r="HX212" s="22"/>
      <c r="HY212" s="22"/>
      <c r="HZ212" s="22"/>
      <c r="IA212" s="22"/>
      <c r="IB212" s="22"/>
      <c r="IC212" s="22"/>
      <c r="ID212" s="22"/>
      <c r="IE212" s="22"/>
      <c r="IF212" s="22"/>
      <c r="IG212" s="22"/>
      <c r="IH212" s="22"/>
    </row>
    <row r="213" spans="1:242" x14ac:dyDescent="0.25">
      <c r="A213" s="3" t="s">
        <v>81</v>
      </c>
      <c r="D213" s="38"/>
      <c r="E213" s="398"/>
      <c r="F213" s="40"/>
      <c r="G213" s="4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22"/>
      <c r="CG213" s="22"/>
      <c r="CH213" s="22"/>
      <c r="CI213" s="22"/>
      <c r="CJ213" s="22"/>
      <c r="CK213" s="22"/>
      <c r="CL213" s="22"/>
      <c r="CM213" s="22"/>
      <c r="CN213" s="22"/>
      <c r="CO213" s="22"/>
      <c r="CP213" s="22"/>
      <c r="CQ213" s="22"/>
      <c r="CR213" s="22"/>
      <c r="CS213" s="22"/>
      <c r="CT213" s="22"/>
      <c r="CU213" s="22"/>
      <c r="CV213" s="22"/>
      <c r="CW213" s="22"/>
      <c r="CX213" s="22"/>
      <c r="CY213" s="22"/>
      <c r="CZ213" s="22"/>
      <c r="DA213" s="22"/>
      <c r="DB213" s="22"/>
      <c r="DC213" s="22"/>
      <c r="DD213" s="22"/>
      <c r="DE213" s="22"/>
      <c r="DF213" s="22"/>
      <c r="DG213" s="22"/>
      <c r="DH213" s="22"/>
      <c r="DI213" s="22"/>
      <c r="DJ213" s="22"/>
      <c r="DK213" s="22"/>
      <c r="DL213" s="22"/>
      <c r="DM213" s="22"/>
      <c r="DN213" s="22"/>
      <c r="DO213" s="22"/>
      <c r="DP213" s="22"/>
      <c r="DQ213" s="22"/>
      <c r="DR213" s="22"/>
      <c r="DS213" s="22"/>
      <c r="DT213" s="22"/>
      <c r="DU213" s="22"/>
      <c r="DV213" s="22"/>
      <c r="DW213" s="22"/>
      <c r="DX213" s="22"/>
      <c r="DY213" s="22"/>
      <c r="DZ213" s="22"/>
      <c r="EA213" s="22"/>
      <c r="EB213" s="22"/>
      <c r="EC213" s="22"/>
      <c r="ED213" s="22"/>
      <c r="EE213" s="22"/>
      <c r="EF213" s="22"/>
      <c r="EG213" s="22"/>
      <c r="EH213" s="22"/>
      <c r="EI213" s="22"/>
      <c r="EJ213" s="22"/>
      <c r="EK213" s="22"/>
      <c r="EL213" s="22"/>
      <c r="EM213" s="22"/>
      <c r="EN213" s="22"/>
      <c r="EO213" s="22"/>
      <c r="EP213" s="22"/>
      <c r="EQ213" s="22"/>
      <c r="ER213" s="22"/>
      <c r="ES213" s="22"/>
      <c r="ET213" s="22"/>
      <c r="EU213" s="22"/>
      <c r="EV213" s="22"/>
      <c r="EW213" s="22"/>
      <c r="EX213" s="22"/>
      <c r="EY213" s="22"/>
      <c r="EZ213" s="22"/>
      <c r="FA213" s="22"/>
      <c r="FB213" s="22"/>
      <c r="FC213" s="22"/>
      <c r="FD213" s="22"/>
      <c r="FE213" s="22"/>
      <c r="FF213" s="22"/>
      <c r="FG213" s="22"/>
      <c r="FH213" s="22"/>
      <c r="FI213" s="22"/>
      <c r="FJ213" s="22"/>
      <c r="FK213" s="22"/>
      <c r="FL213" s="22"/>
      <c r="FM213" s="22"/>
      <c r="FN213" s="22"/>
      <c r="FO213" s="22"/>
      <c r="FP213" s="22"/>
      <c r="FQ213" s="22"/>
      <c r="FR213" s="22"/>
      <c r="FS213" s="22"/>
      <c r="FT213" s="22"/>
      <c r="FU213" s="22"/>
      <c r="FV213" s="22"/>
      <c r="FW213" s="22"/>
      <c r="FX213" s="22"/>
      <c r="FY213" s="22"/>
      <c r="FZ213" s="22"/>
      <c r="GA213" s="22"/>
      <c r="GB213" s="22"/>
      <c r="GC213" s="22"/>
      <c r="GD213" s="22"/>
      <c r="GE213" s="22"/>
      <c r="GF213" s="22"/>
      <c r="GG213" s="22"/>
      <c r="GH213" s="22"/>
      <c r="GI213" s="22"/>
      <c r="GJ213" s="22"/>
      <c r="GK213" s="22"/>
      <c r="GL213" s="22"/>
      <c r="GM213" s="22"/>
      <c r="GN213" s="22"/>
      <c r="GO213" s="22"/>
      <c r="GP213" s="22"/>
      <c r="GQ213" s="22"/>
      <c r="GR213" s="22"/>
      <c r="GS213" s="22"/>
      <c r="GT213" s="22"/>
      <c r="GU213" s="22"/>
      <c r="GV213" s="22"/>
      <c r="GW213" s="22"/>
      <c r="GX213" s="22"/>
      <c r="GY213" s="22"/>
      <c r="GZ213" s="22"/>
      <c r="HA213" s="22"/>
      <c r="HB213" s="22"/>
      <c r="HC213" s="22"/>
      <c r="HD213" s="22"/>
      <c r="HE213" s="22"/>
      <c r="HF213" s="22"/>
      <c r="HG213" s="22"/>
      <c r="HH213" s="22"/>
      <c r="HI213" s="22"/>
      <c r="HJ213" s="22"/>
      <c r="HK213" s="22"/>
      <c r="HL213" s="22"/>
      <c r="HM213" s="22"/>
      <c r="HN213" s="22"/>
      <c r="HO213" s="22"/>
      <c r="HP213" s="22"/>
      <c r="HQ213" s="22"/>
      <c r="HR213" s="22"/>
      <c r="HS213" s="22"/>
      <c r="HT213" s="22"/>
      <c r="HU213" s="22"/>
      <c r="HV213" s="22"/>
      <c r="HW213" s="22"/>
      <c r="HX213" s="22"/>
      <c r="HY213" s="22"/>
      <c r="HZ213" s="22"/>
      <c r="IA213" s="22"/>
      <c r="IB213" s="22"/>
      <c r="IC213" s="22"/>
      <c r="ID213" s="22"/>
      <c r="IE213" s="22"/>
      <c r="IF213" s="22"/>
      <c r="IG213" s="22"/>
      <c r="IH213" s="22"/>
    </row>
    <row r="214" spans="1:242" x14ac:dyDescent="0.25">
      <c r="A214" s="859"/>
      <c r="B214" s="859"/>
      <c r="C214" s="859"/>
      <c r="D214" s="859"/>
      <c r="E214" s="859"/>
      <c r="F214" s="859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  <c r="CA214" s="22"/>
      <c r="CB214" s="22"/>
      <c r="CC214" s="22"/>
      <c r="CD214" s="22"/>
      <c r="CE214" s="22"/>
      <c r="CF214" s="22"/>
      <c r="CG214" s="22"/>
      <c r="CH214" s="22"/>
      <c r="CI214" s="22"/>
      <c r="CJ214" s="22"/>
      <c r="CK214" s="22"/>
      <c r="CL214" s="22"/>
      <c r="CM214" s="22"/>
      <c r="CN214" s="22"/>
      <c r="CO214" s="22"/>
      <c r="CP214" s="22"/>
      <c r="CQ214" s="22"/>
      <c r="CR214" s="22"/>
      <c r="CS214" s="22"/>
      <c r="CT214" s="22"/>
      <c r="CU214" s="22"/>
      <c r="CV214" s="22"/>
      <c r="CW214" s="22"/>
      <c r="CX214" s="22"/>
      <c r="CY214" s="22"/>
      <c r="CZ214" s="22"/>
      <c r="DA214" s="22"/>
      <c r="DB214" s="22"/>
      <c r="DC214" s="22"/>
      <c r="DD214" s="22"/>
      <c r="DE214" s="22"/>
      <c r="DF214" s="22"/>
      <c r="DG214" s="22"/>
      <c r="DH214" s="22"/>
      <c r="DI214" s="22"/>
      <c r="DJ214" s="22"/>
      <c r="DK214" s="22"/>
      <c r="DL214" s="22"/>
      <c r="DM214" s="22"/>
      <c r="DN214" s="22"/>
      <c r="DO214" s="22"/>
      <c r="DP214" s="22"/>
      <c r="DQ214" s="22"/>
      <c r="DR214" s="22"/>
      <c r="DS214" s="22"/>
      <c r="DT214" s="22"/>
      <c r="DU214" s="22"/>
      <c r="DV214" s="22"/>
      <c r="DW214" s="22"/>
      <c r="DX214" s="22"/>
      <c r="DY214" s="22"/>
      <c r="DZ214" s="22"/>
      <c r="EA214" s="22"/>
      <c r="EB214" s="22"/>
      <c r="EC214" s="22"/>
      <c r="ED214" s="22"/>
      <c r="EE214" s="22"/>
      <c r="EF214" s="22"/>
      <c r="EG214" s="22"/>
      <c r="EH214" s="22"/>
      <c r="EI214" s="22"/>
      <c r="EJ214" s="22"/>
      <c r="EK214" s="22"/>
      <c r="EL214" s="22"/>
      <c r="EM214" s="22"/>
      <c r="EN214" s="22"/>
      <c r="EO214" s="22"/>
      <c r="EP214" s="22"/>
      <c r="EQ214" s="22"/>
      <c r="ER214" s="22"/>
      <c r="ES214" s="22"/>
      <c r="ET214" s="22"/>
      <c r="EU214" s="22"/>
      <c r="EV214" s="22"/>
      <c r="EW214" s="22"/>
      <c r="EX214" s="22"/>
      <c r="EY214" s="22"/>
      <c r="EZ214" s="22"/>
      <c r="FA214" s="22"/>
      <c r="FB214" s="22"/>
      <c r="FC214" s="22"/>
      <c r="FD214" s="22"/>
      <c r="FE214" s="22"/>
      <c r="FF214" s="22"/>
      <c r="FG214" s="22"/>
      <c r="FH214" s="22"/>
      <c r="FI214" s="22"/>
      <c r="FJ214" s="22"/>
      <c r="FK214" s="22"/>
      <c r="FL214" s="22"/>
      <c r="FM214" s="22"/>
      <c r="FN214" s="22"/>
      <c r="FO214" s="22"/>
      <c r="FP214" s="22"/>
      <c r="FQ214" s="22"/>
      <c r="FR214" s="22"/>
      <c r="FS214" s="22"/>
      <c r="FT214" s="22"/>
      <c r="FU214" s="22"/>
      <c r="FV214" s="22"/>
      <c r="FW214" s="22"/>
      <c r="FX214" s="22"/>
      <c r="FY214" s="22"/>
      <c r="FZ214" s="22"/>
      <c r="GA214" s="22"/>
      <c r="GB214" s="22"/>
      <c r="GC214" s="22"/>
      <c r="GD214" s="22"/>
      <c r="GE214" s="22"/>
      <c r="GF214" s="22"/>
      <c r="GG214" s="22"/>
      <c r="GH214" s="22"/>
      <c r="GI214" s="22"/>
      <c r="GJ214" s="22"/>
      <c r="GK214" s="22"/>
      <c r="GL214" s="22"/>
      <c r="GM214" s="22"/>
      <c r="GN214" s="22"/>
      <c r="GO214" s="22"/>
      <c r="GP214" s="22"/>
      <c r="GQ214" s="22"/>
      <c r="GR214" s="22"/>
      <c r="GS214" s="22"/>
      <c r="GT214" s="22"/>
      <c r="GU214" s="22"/>
      <c r="GV214" s="22"/>
      <c r="GW214" s="22"/>
      <c r="GX214" s="22"/>
      <c r="GY214" s="22"/>
      <c r="GZ214" s="22"/>
      <c r="HA214" s="22"/>
      <c r="HB214" s="22"/>
      <c r="HC214" s="22"/>
      <c r="HD214" s="22"/>
      <c r="HE214" s="22"/>
      <c r="HF214" s="22"/>
      <c r="HG214" s="22"/>
      <c r="HH214" s="22"/>
      <c r="HI214" s="22"/>
      <c r="HJ214" s="22"/>
      <c r="HK214" s="22"/>
      <c r="HL214" s="22"/>
      <c r="HM214" s="22"/>
      <c r="HN214" s="22"/>
      <c r="HO214" s="22"/>
      <c r="HP214" s="22"/>
      <c r="HQ214" s="22"/>
      <c r="HR214" s="22"/>
      <c r="HS214" s="22"/>
      <c r="HT214" s="22"/>
      <c r="HU214" s="22"/>
      <c r="HV214" s="22"/>
      <c r="HW214" s="22"/>
      <c r="HX214" s="22"/>
      <c r="HY214" s="22"/>
      <c r="HZ214" s="22"/>
      <c r="IA214" s="22"/>
      <c r="IB214" s="22"/>
      <c r="IC214" s="22"/>
      <c r="ID214" s="22"/>
      <c r="IE214" s="22"/>
      <c r="IF214" s="22"/>
      <c r="IG214" s="22"/>
      <c r="IH214" s="22"/>
    </row>
    <row r="215" spans="1:242" s="41" customFormat="1" ht="15.75" x14ac:dyDescent="0.25">
      <c r="B215" s="42"/>
      <c r="D215" s="885" t="s">
        <v>223</v>
      </c>
      <c r="E215" s="885"/>
      <c r="F215" s="885"/>
      <c r="G215" s="885"/>
      <c r="I215" s="43"/>
      <c r="S215" s="44"/>
      <c r="T215" s="44"/>
    </row>
    <row r="216" spans="1:242" s="41" customFormat="1" ht="15.75" x14ac:dyDescent="0.25">
      <c r="A216" s="860" t="s">
        <v>83</v>
      </c>
      <c r="B216" s="860"/>
      <c r="D216" s="45"/>
      <c r="E216" s="399"/>
      <c r="F216" s="45" t="s">
        <v>84</v>
      </c>
      <c r="G216" s="45"/>
      <c r="I216" s="45"/>
    </row>
    <row r="217" spans="1:242" s="41" customFormat="1" ht="15.75" x14ac:dyDescent="0.25">
      <c r="A217" s="861" t="s">
        <v>85</v>
      </c>
      <c r="B217" s="861"/>
      <c r="D217" s="46"/>
      <c r="E217" s="400"/>
      <c r="F217" s="46" t="s">
        <v>86</v>
      </c>
      <c r="G217" s="46"/>
      <c r="I217" s="46"/>
    </row>
    <row r="218" spans="1:242" s="41" customFormat="1" ht="15.75" x14ac:dyDescent="0.25">
      <c r="E218" s="401"/>
    </row>
    <row r="219" spans="1:242" s="41" customFormat="1" ht="15.75" x14ac:dyDescent="0.25">
      <c r="E219" s="401"/>
    </row>
    <row r="220" spans="1:242" s="41" customFormat="1" ht="15.75" x14ac:dyDescent="0.25">
      <c r="E220" s="401"/>
    </row>
    <row r="221" spans="1:242" s="41" customFormat="1" ht="15.75" x14ac:dyDescent="0.25">
      <c r="E221" s="401"/>
    </row>
    <row r="222" spans="1:242" s="48" customFormat="1" ht="15.75" x14ac:dyDescent="0.25">
      <c r="A222" s="862" t="s">
        <v>87</v>
      </c>
      <c r="B222" s="862"/>
      <c r="D222" s="49"/>
      <c r="E222" s="402"/>
      <c r="F222" s="49" t="s">
        <v>88</v>
      </c>
      <c r="G222" s="49"/>
      <c r="I222" s="49"/>
    </row>
  </sheetData>
  <mergeCells count="221">
    <mergeCell ref="E6:E7"/>
    <mergeCell ref="F6:F7"/>
    <mergeCell ref="G6:G7"/>
    <mergeCell ref="A1:A4"/>
    <mergeCell ref="B1:D4"/>
    <mergeCell ref="F1:G1"/>
    <mergeCell ref="F2:G2"/>
    <mergeCell ref="F3:G3"/>
    <mergeCell ref="F4:G4"/>
    <mergeCell ref="A8:B8"/>
    <mergeCell ref="A9:B9"/>
    <mergeCell ref="A10:B10"/>
    <mergeCell ref="A11:B11"/>
    <mergeCell ref="A12:B12"/>
    <mergeCell ref="A13:B13"/>
    <mergeCell ref="A6:B7"/>
    <mergeCell ref="C6:C7"/>
    <mergeCell ref="D6:D7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6:B216"/>
    <mergeCell ref="A217:B217"/>
    <mergeCell ref="A222:B222"/>
    <mergeCell ref="A206:B206"/>
    <mergeCell ref="A207:B207"/>
    <mergeCell ref="A208:B208"/>
    <mergeCell ref="A209:B209"/>
    <mergeCell ref="A210:B210"/>
    <mergeCell ref="A214:F214"/>
    <mergeCell ref="A212:H212"/>
    <mergeCell ref="D215:G215"/>
  </mergeCells>
  <pageMargins left="0.7" right="0.7" top="0.75" bottom="0.75" header="0.3" footer="0.3"/>
  <pageSetup paperSize="9" orientation="portrait" verticalDpi="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0"/>
  <sheetViews>
    <sheetView workbookViewId="0">
      <selection activeCell="H265" sqref="H265"/>
    </sheetView>
  </sheetViews>
  <sheetFormatPr defaultColWidth="9.140625" defaultRowHeight="15" x14ac:dyDescent="0.25"/>
  <cols>
    <col min="1" max="1" width="19" style="63" customWidth="1"/>
    <col min="2" max="2" width="24" style="63" customWidth="1"/>
    <col min="3" max="3" width="7.28515625" style="63" customWidth="1"/>
    <col min="4" max="4" width="15.7109375" style="63" customWidth="1"/>
    <col min="5" max="5" width="8.28515625" style="241" customWidth="1"/>
    <col min="6" max="6" width="8.28515625" style="157" customWidth="1"/>
    <col min="7" max="7" width="9.140625" style="157" customWidth="1"/>
    <col min="8" max="8" width="11.140625" style="250" bestFit="1" customWidth="1"/>
    <col min="9" max="9" width="9" style="157" customWidth="1"/>
    <col min="10" max="10" width="9" style="158" customWidth="1"/>
    <col min="11" max="11" width="9" style="159" customWidth="1"/>
    <col min="12" max="12" width="12.28515625" style="63" customWidth="1"/>
    <col min="13" max="13" width="17.85546875" style="63" customWidth="1"/>
    <col min="14" max="16384" width="9.140625" style="63"/>
  </cols>
  <sheetData>
    <row r="1" spans="1:12" s="2" customFormat="1" ht="13.5" customHeight="1" x14ac:dyDescent="0.2">
      <c r="A1" s="1110"/>
      <c r="B1" s="1113" t="s">
        <v>91</v>
      </c>
      <c r="C1" s="1114"/>
      <c r="D1" s="1114"/>
      <c r="E1" s="1114"/>
      <c r="F1" s="1114"/>
      <c r="G1" s="1115"/>
      <c r="H1" s="242" t="s">
        <v>1</v>
      </c>
      <c r="I1" s="50"/>
      <c r="J1" s="878" t="s">
        <v>92</v>
      </c>
      <c r="K1" s="1122"/>
      <c r="L1" s="879"/>
    </row>
    <row r="2" spans="1:12" s="2" customFormat="1" ht="13.5" customHeight="1" x14ac:dyDescent="0.2">
      <c r="A2" s="1111"/>
      <c r="B2" s="1116"/>
      <c r="C2" s="1117"/>
      <c r="D2" s="1117"/>
      <c r="E2" s="1117"/>
      <c r="F2" s="1117"/>
      <c r="G2" s="1118"/>
      <c r="H2" s="242" t="s">
        <v>3</v>
      </c>
      <c r="I2" s="50"/>
      <c r="J2" s="878">
        <v>1</v>
      </c>
      <c r="K2" s="1122"/>
      <c r="L2" s="879"/>
    </row>
    <row r="3" spans="1:12" s="2" customFormat="1" ht="13.5" customHeight="1" x14ac:dyDescent="0.2">
      <c r="A3" s="1111"/>
      <c r="B3" s="1116"/>
      <c r="C3" s="1117"/>
      <c r="D3" s="1117"/>
      <c r="E3" s="1117"/>
      <c r="F3" s="1117"/>
      <c r="G3" s="1118"/>
      <c r="H3" s="242" t="s">
        <v>4</v>
      </c>
      <c r="I3" s="50"/>
      <c r="J3" s="880">
        <v>42640</v>
      </c>
      <c r="K3" s="1123"/>
      <c r="L3" s="881"/>
    </row>
    <row r="4" spans="1:12" s="2" customFormat="1" ht="13.5" customHeight="1" x14ac:dyDescent="0.2">
      <c r="A4" s="1112"/>
      <c r="B4" s="1119"/>
      <c r="C4" s="1120"/>
      <c r="D4" s="1120"/>
      <c r="E4" s="1120"/>
      <c r="F4" s="1120"/>
      <c r="G4" s="1121"/>
      <c r="H4" s="242" t="s">
        <v>5</v>
      </c>
      <c r="I4" s="50"/>
      <c r="J4" s="878">
        <v>1</v>
      </c>
      <c r="K4" s="1122"/>
      <c r="L4" s="879"/>
    </row>
    <row r="6" spans="1:12" s="57" customFormat="1" ht="47.25" customHeight="1" x14ac:dyDescent="0.25">
      <c r="A6" s="1128" t="s">
        <v>93</v>
      </c>
      <c r="B6" s="1129"/>
      <c r="C6" s="51" t="s">
        <v>94</v>
      </c>
      <c r="D6" s="229" t="s">
        <v>93</v>
      </c>
      <c r="E6" s="230" t="s">
        <v>95</v>
      </c>
      <c r="F6" s="53" t="s">
        <v>96</v>
      </c>
      <c r="G6" s="54" t="s">
        <v>97</v>
      </c>
      <c r="H6" s="243" t="s">
        <v>238</v>
      </c>
      <c r="I6" s="55" t="s">
        <v>98</v>
      </c>
      <c r="J6" s="53" t="s">
        <v>99</v>
      </c>
      <c r="K6" s="56" t="s">
        <v>100</v>
      </c>
      <c r="L6" s="52" t="s">
        <v>101</v>
      </c>
    </row>
    <row r="7" spans="1:12" ht="21.75" customHeight="1" x14ac:dyDescent="0.25">
      <c r="A7" s="1130" t="s">
        <v>16</v>
      </c>
      <c r="B7" s="1131"/>
      <c r="C7" s="58"/>
      <c r="D7" s="228" t="s">
        <v>102</v>
      </c>
      <c r="E7" s="231"/>
      <c r="F7" s="59"/>
      <c r="G7" s="59"/>
      <c r="H7" s="196"/>
      <c r="I7" s="60"/>
      <c r="J7" s="59"/>
      <c r="K7" s="61"/>
      <c r="L7" s="62"/>
    </row>
    <row r="8" spans="1:12" x14ac:dyDescent="0.25">
      <c r="A8" s="1126" t="s">
        <v>17</v>
      </c>
      <c r="B8" s="1127"/>
      <c r="C8" s="64"/>
      <c r="D8" s="226"/>
      <c r="E8" s="231"/>
      <c r="F8" s="66"/>
      <c r="G8" s="67"/>
      <c r="H8" s="192"/>
      <c r="I8" s="65"/>
      <c r="J8" s="66"/>
      <c r="K8" s="68"/>
      <c r="L8" s="69"/>
    </row>
    <row r="9" spans="1:12" x14ac:dyDescent="0.25">
      <c r="A9" s="1124" t="s">
        <v>103</v>
      </c>
      <c r="B9" s="1125"/>
      <c r="C9" s="64" t="s">
        <v>19</v>
      </c>
      <c r="D9" s="181" t="s">
        <v>104</v>
      </c>
      <c r="E9" s="198">
        <v>95.5</v>
      </c>
      <c r="F9" s="71"/>
      <c r="G9" s="72">
        <v>96.657883194284196</v>
      </c>
      <c r="H9" s="195">
        <v>97.309113764067462</v>
      </c>
      <c r="I9" s="70">
        <v>0.84155433049697592</v>
      </c>
      <c r="J9" s="71">
        <v>96.341554330496976</v>
      </c>
      <c r="K9" s="73">
        <v>-0.31632886378721992</v>
      </c>
      <c r="L9" s="69"/>
    </row>
    <row r="10" spans="1:12" x14ac:dyDescent="0.25">
      <c r="A10" s="1124" t="s">
        <v>105</v>
      </c>
      <c r="B10" s="1125"/>
      <c r="C10" s="64" t="s">
        <v>19</v>
      </c>
      <c r="D10" s="181" t="s">
        <v>106</v>
      </c>
      <c r="E10" s="198">
        <v>94.5</v>
      </c>
      <c r="F10" s="71"/>
      <c r="G10" s="72">
        <v>95.150952953153407</v>
      </c>
      <c r="H10" s="195">
        <v>97.126182680264805</v>
      </c>
      <c r="I10" s="70">
        <v>0.65186936892631309</v>
      </c>
      <c r="J10" s="71">
        <v>95.151869368926313</v>
      </c>
      <c r="K10" s="73">
        <v>9.1641577290602072E-4</v>
      </c>
      <c r="L10" s="69"/>
    </row>
    <row r="11" spans="1:12" x14ac:dyDescent="0.25">
      <c r="A11" s="1126" t="s">
        <v>21</v>
      </c>
      <c r="B11" s="1127"/>
      <c r="C11" s="64"/>
      <c r="D11" s="226"/>
      <c r="E11" s="198"/>
      <c r="F11" s="71"/>
      <c r="G11" s="72"/>
      <c r="H11" s="195"/>
      <c r="I11" s="70"/>
      <c r="J11" s="71"/>
      <c r="K11" s="73"/>
      <c r="L11" s="69"/>
    </row>
    <row r="12" spans="1:12" x14ac:dyDescent="0.25">
      <c r="A12" s="1124" t="s">
        <v>103</v>
      </c>
      <c r="B12" s="1125"/>
      <c r="C12" s="64" t="s">
        <v>19</v>
      </c>
      <c r="D12" s="181" t="s">
        <v>107</v>
      </c>
      <c r="E12" s="198">
        <v>98</v>
      </c>
      <c r="F12" s="71"/>
      <c r="G12" s="72">
        <v>99.270095689126506</v>
      </c>
      <c r="H12" s="195">
        <v>98.942416945171942</v>
      </c>
      <c r="I12" s="70">
        <v>1.0014569953708587</v>
      </c>
      <c r="J12" s="71">
        <v>99.001456995370859</v>
      </c>
      <c r="K12" s="73">
        <v>-0.26863869375564775</v>
      </c>
      <c r="L12" s="69"/>
    </row>
    <row r="13" spans="1:12" x14ac:dyDescent="0.25">
      <c r="A13" s="1124" t="s">
        <v>105</v>
      </c>
      <c r="B13" s="1125"/>
      <c r="C13" s="64" t="s">
        <v>19</v>
      </c>
      <c r="D13" s="181" t="s">
        <v>108</v>
      </c>
      <c r="E13" s="198">
        <v>98</v>
      </c>
      <c r="F13" s="71"/>
      <c r="G13" s="72">
        <v>98.671978420321196</v>
      </c>
      <c r="H13" s="195" t="e">
        <v>#DIV/0!</v>
      </c>
      <c r="I13" s="70">
        <v>0.7704017157058729</v>
      </c>
      <c r="J13" s="71">
        <v>98.770401715705873</v>
      </c>
      <c r="K13" s="73">
        <v>9.842329538467709E-2</v>
      </c>
      <c r="L13" s="69"/>
    </row>
    <row r="14" spans="1:12" x14ac:dyDescent="0.25">
      <c r="A14" s="1126" t="s">
        <v>22</v>
      </c>
      <c r="B14" s="1127"/>
      <c r="C14" s="64"/>
      <c r="D14" s="226"/>
      <c r="E14" s="198"/>
      <c r="F14" s="71"/>
      <c r="G14" s="72"/>
      <c r="H14" s="244"/>
      <c r="I14" s="70"/>
      <c r="J14" s="71"/>
      <c r="K14" s="73"/>
      <c r="L14" s="69"/>
    </row>
    <row r="15" spans="1:12" x14ac:dyDescent="0.25">
      <c r="A15" s="1124" t="s">
        <v>23</v>
      </c>
      <c r="B15" s="1125"/>
      <c r="C15" s="64" t="s">
        <v>19</v>
      </c>
      <c r="D15" s="181" t="s">
        <v>109</v>
      </c>
      <c r="E15" s="198">
        <v>99.5</v>
      </c>
      <c r="F15" s="74">
        <v>99.559417587029017</v>
      </c>
      <c r="G15" s="75">
        <v>99.6413693693694</v>
      </c>
      <c r="H15" s="195">
        <v>99.545248380129678</v>
      </c>
      <c r="I15" s="70">
        <v>0.30347826086955365</v>
      </c>
      <c r="J15" s="71">
        <v>0.24406067384053642</v>
      </c>
      <c r="K15" s="73">
        <v>0.16210889150015362</v>
      </c>
      <c r="L15" s="69"/>
    </row>
    <row r="16" spans="1:12" ht="15" hidden="1" customHeight="1" x14ac:dyDescent="0.25">
      <c r="A16" s="1124" t="s">
        <v>24</v>
      </c>
      <c r="B16" s="1125"/>
      <c r="C16" s="64" t="s">
        <v>19</v>
      </c>
      <c r="D16" s="181" t="s">
        <v>24</v>
      </c>
      <c r="E16" s="198">
        <v>99.5</v>
      </c>
      <c r="F16" s="74">
        <v>0</v>
      </c>
      <c r="G16" s="75"/>
      <c r="H16" s="198"/>
      <c r="I16" s="70">
        <v>-99.5</v>
      </c>
      <c r="J16" s="71">
        <v>0</v>
      </c>
      <c r="K16" s="73">
        <v>0</v>
      </c>
      <c r="L16" s="69"/>
    </row>
    <row r="17" spans="1:12" x14ac:dyDescent="0.25">
      <c r="A17" s="1124" t="s">
        <v>25</v>
      </c>
      <c r="B17" s="1125"/>
      <c r="C17" s="64" t="s">
        <v>19</v>
      </c>
      <c r="D17" s="181" t="s">
        <v>110</v>
      </c>
      <c r="E17" s="198">
        <v>99.5</v>
      </c>
      <c r="F17" s="74">
        <v>99.776838524173726</v>
      </c>
      <c r="G17" s="75">
        <v>99.987675849157498</v>
      </c>
      <c r="H17" s="198">
        <v>99.893968967843492</v>
      </c>
      <c r="I17" s="70">
        <v>0.4780267345639686</v>
      </c>
      <c r="J17" s="71">
        <v>0.20118821039024226</v>
      </c>
      <c r="K17" s="73">
        <v>-9.6491145935289069E-3</v>
      </c>
      <c r="L17" s="69"/>
    </row>
    <row r="18" spans="1:12" ht="16.5" hidden="1" customHeight="1" x14ac:dyDescent="0.25">
      <c r="A18" s="1124" t="s">
        <v>27</v>
      </c>
      <c r="B18" s="1125"/>
      <c r="C18" s="64" t="s">
        <v>19</v>
      </c>
      <c r="D18" s="181" t="s">
        <v>27</v>
      </c>
      <c r="E18" s="198"/>
      <c r="F18" s="74">
        <v>0</v>
      </c>
      <c r="G18" s="75"/>
      <c r="H18" s="198"/>
      <c r="I18" s="70">
        <v>0</v>
      </c>
      <c r="J18" s="71">
        <v>0</v>
      </c>
      <c r="K18" s="73">
        <v>0</v>
      </c>
      <c r="L18" s="69"/>
    </row>
    <row r="19" spans="1:12" x14ac:dyDescent="0.25">
      <c r="A19" s="1124" t="s">
        <v>28</v>
      </c>
      <c r="B19" s="1125"/>
      <c r="C19" s="64" t="s">
        <v>19</v>
      </c>
      <c r="D19" s="181" t="s">
        <v>111</v>
      </c>
      <c r="E19" s="198">
        <v>99.5</v>
      </c>
      <c r="F19" s="74">
        <v>99.627813710803949</v>
      </c>
      <c r="G19" s="75">
        <v>99.938086945304406</v>
      </c>
      <c r="H19" s="198">
        <v>99.721882352941165</v>
      </c>
      <c r="I19" s="70">
        <v>0.34291182914851959</v>
      </c>
      <c r="J19" s="71">
        <v>0.21509811834457082</v>
      </c>
      <c r="K19" s="73">
        <v>-9.517511615588603E-2</v>
      </c>
      <c r="L19" s="69"/>
    </row>
    <row r="20" spans="1:12" ht="15" hidden="1" customHeight="1" x14ac:dyDescent="0.25">
      <c r="A20" s="1124" t="s">
        <v>29</v>
      </c>
      <c r="B20" s="1125"/>
      <c r="C20" s="64" t="s">
        <v>19</v>
      </c>
      <c r="D20" s="181" t="s">
        <v>29</v>
      </c>
      <c r="E20" s="198"/>
      <c r="F20" s="74">
        <v>0</v>
      </c>
      <c r="G20" s="75"/>
      <c r="H20" s="198"/>
      <c r="I20" s="70">
        <v>0</v>
      </c>
      <c r="J20" s="71">
        <v>0</v>
      </c>
      <c r="K20" s="73">
        <v>0</v>
      </c>
      <c r="L20" s="69"/>
    </row>
    <row r="21" spans="1:12" x14ac:dyDescent="0.25">
      <c r="A21" s="1124" t="s">
        <v>30</v>
      </c>
      <c r="B21" s="1125"/>
      <c r="C21" s="64" t="s">
        <v>19</v>
      </c>
      <c r="D21" s="181" t="s">
        <v>112</v>
      </c>
      <c r="E21" s="198">
        <v>99.5</v>
      </c>
      <c r="F21" s="74">
        <v>99.871131216537648</v>
      </c>
      <c r="G21" s="75">
        <v>99.988975637287197</v>
      </c>
      <c r="H21" s="198" t="e">
        <v>#DIV/0!</v>
      </c>
      <c r="I21" s="70">
        <v>0.48690909090908008</v>
      </c>
      <c r="J21" s="71">
        <v>0.11577787437143172</v>
      </c>
      <c r="K21" s="73">
        <v>-2.0665463781170956E-3</v>
      </c>
      <c r="L21" s="69"/>
    </row>
    <row r="22" spans="1:12" ht="15" hidden="1" customHeight="1" x14ac:dyDescent="0.25">
      <c r="A22" s="1124" t="s">
        <v>31</v>
      </c>
      <c r="B22" s="1125"/>
      <c r="C22" s="77"/>
      <c r="D22" s="181" t="s">
        <v>31</v>
      </c>
      <c r="E22" s="188"/>
      <c r="F22" s="79"/>
      <c r="G22" s="80"/>
      <c r="H22" s="191"/>
      <c r="I22" s="78"/>
      <c r="J22" s="79"/>
      <c r="K22" s="81"/>
      <c r="L22" s="69"/>
    </row>
    <row r="23" spans="1:12" ht="21" customHeight="1" x14ac:dyDescent="0.25">
      <c r="A23" s="228" t="s">
        <v>113</v>
      </c>
      <c r="B23" s="228"/>
      <c r="C23" s="58"/>
      <c r="D23" s="228"/>
      <c r="E23" s="188"/>
      <c r="F23" s="59"/>
      <c r="G23" s="59"/>
      <c r="H23" s="245"/>
      <c r="I23" s="59"/>
      <c r="J23" s="59"/>
      <c r="K23" s="61"/>
      <c r="L23" s="62"/>
    </row>
    <row r="24" spans="1:12" ht="16.5" x14ac:dyDescent="0.25">
      <c r="A24" s="1126" t="s">
        <v>114</v>
      </c>
      <c r="B24" s="1127"/>
      <c r="C24" s="64" t="s">
        <v>35</v>
      </c>
      <c r="D24" s="226" t="s">
        <v>115</v>
      </c>
      <c r="E24" s="232">
        <v>137</v>
      </c>
      <c r="F24" s="82">
        <v>136.18652178480974</v>
      </c>
      <c r="G24" s="83">
        <v>136.22641764459792</v>
      </c>
      <c r="H24" s="195">
        <v>136.11130597770293</v>
      </c>
      <c r="I24" s="84">
        <v>-3.7134797203513922E-3</v>
      </c>
      <c r="J24" s="85">
        <v>2.2376039090243327E-3</v>
      </c>
      <c r="K24" s="86">
        <v>1.9440842554112731E-3</v>
      </c>
      <c r="L24" s="69"/>
    </row>
    <row r="25" spans="1:12" ht="16.5" customHeight="1" x14ac:dyDescent="0.25">
      <c r="A25" s="1124" t="s">
        <v>36</v>
      </c>
      <c r="B25" s="1125"/>
      <c r="C25" s="64" t="s">
        <v>37</v>
      </c>
      <c r="D25" s="181" t="s">
        <v>109</v>
      </c>
      <c r="E25" s="232">
        <v>130</v>
      </c>
      <c r="F25" s="82">
        <v>128.71898273217718</v>
      </c>
      <c r="G25" s="83">
        <v>124.16553724890443</v>
      </c>
      <c r="H25" s="195">
        <v>128.72574506701997</v>
      </c>
      <c r="I25" s="84">
        <v>-3.0100334448160574E-2</v>
      </c>
      <c r="J25" s="85">
        <v>-2.0447848130640191E-2</v>
      </c>
      <c r="K25" s="86">
        <v>1.5474658390781866E-2</v>
      </c>
      <c r="L25" s="69"/>
    </row>
    <row r="26" spans="1:12" ht="16.5" customHeight="1" x14ac:dyDescent="0.25">
      <c r="A26" s="1124" t="s">
        <v>38</v>
      </c>
      <c r="B26" s="1125"/>
      <c r="C26" s="64" t="s">
        <v>37</v>
      </c>
      <c r="D26" s="181" t="s">
        <v>110</v>
      </c>
      <c r="E26" s="232">
        <v>110</v>
      </c>
      <c r="F26" s="82">
        <v>107.22673455327255</v>
      </c>
      <c r="G26" s="83">
        <v>109.36045865914394</v>
      </c>
      <c r="H26" s="195">
        <v>107.28025844328877</v>
      </c>
      <c r="I26" s="84">
        <v>-1.352340171820378E-2</v>
      </c>
      <c r="J26" s="85">
        <v>1.1990398318865851E-2</v>
      </c>
      <c r="K26" s="86">
        <v>-7.7544741357524812E-3</v>
      </c>
      <c r="L26" s="69"/>
    </row>
    <row r="27" spans="1:12" ht="16.5" hidden="1" customHeight="1" x14ac:dyDescent="0.25">
      <c r="A27" s="1124" t="s">
        <v>39</v>
      </c>
      <c r="B27" s="1125"/>
      <c r="C27" s="64" t="s">
        <v>37</v>
      </c>
      <c r="D27" s="181" t="s">
        <v>39</v>
      </c>
      <c r="E27" s="232" t="s">
        <v>55</v>
      </c>
      <c r="F27" s="82" t="e">
        <v>#DIV/0!</v>
      </c>
      <c r="G27" s="83"/>
      <c r="H27" s="195"/>
      <c r="I27" s="84" t="e">
        <v>#VALUE!</v>
      </c>
      <c r="J27" s="85" t="e">
        <v>#DIV/0!</v>
      </c>
      <c r="K27" s="86" t="e">
        <v>#DIV/0!</v>
      </c>
      <c r="L27" s="69"/>
    </row>
    <row r="28" spans="1:12" ht="16.5" customHeight="1" x14ac:dyDescent="0.25">
      <c r="A28" s="1124" t="s">
        <v>40</v>
      </c>
      <c r="B28" s="1125"/>
      <c r="C28" s="64" t="s">
        <v>37</v>
      </c>
      <c r="D28" s="181" t="s">
        <v>111</v>
      </c>
      <c r="E28" s="232">
        <v>120.5</v>
      </c>
      <c r="F28" s="82">
        <v>119.11171315889436</v>
      </c>
      <c r="G28" s="83">
        <v>118.57556335650099</v>
      </c>
      <c r="H28" s="195">
        <v>119.24867280435896</v>
      </c>
      <c r="I28" s="84">
        <v>-1.9382304014533933E-2</v>
      </c>
      <c r="J28" s="85">
        <v>-7.9528769045747166E-3</v>
      </c>
      <c r="K28" s="86">
        <v>-3.4672488885104766E-3</v>
      </c>
      <c r="L28" s="69"/>
    </row>
    <row r="29" spans="1:12" ht="15" hidden="1" customHeight="1" x14ac:dyDescent="0.25">
      <c r="A29" s="1124" t="s">
        <v>41</v>
      </c>
      <c r="B29" s="1125"/>
      <c r="C29" s="64" t="s">
        <v>37</v>
      </c>
      <c r="D29" s="181" t="s">
        <v>41</v>
      </c>
      <c r="E29" s="232" t="s">
        <v>55</v>
      </c>
      <c r="F29" s="82" t="e">
        <v>#DIV/0!</v>
      </c>
      <c r="G29" s="83"/>
      <c r="H29" s="195"/>
      <c r="I29" s="84" t="e">
        <v>#VALUE!</v>
      </c>
      <c r="J29" s="85" t="e">
        <v>#DIV/0!</v>
      </c>
      <c r="K29" s="86" t="e">
        <v>#DIV/0!</v>
      </c>
      <c r="L29" s="69"/>
    </row>
    <row r="30" spans="1:12" ht="15" hidden="1" customHeight="1" x14ac:dyDescent="0.25">
      <c r="A30" s="1124" t="s">
        <v>42</v>
      </c>
      <c r="B30" s="1125"/>
      <c r="C30" s="64" t="s">
        <v>37</v>
      </c>
      <c r="D30" s="181" t="s">
        <v>42</v>
      </c>
      <c r="E30" s="232" t="s">
        <v>55</v>
      </c>
      <c r="F30" s="82" t="e">
        <v>#DIV/0!</v>
      </c>
      <c r="G30" s="83"/>
      <c r="H30" s="195"/>
      <c r="I30" s="84" t="e">
        <v>#VALUE!</v>
      </c>
      <c r="J30" s="85" t="e">
        <v>#DIV/0!</v>
      </c>
      <c r="K30" s="86" t="e">
        <v>#DIV/0!</v>
      </c>
      <c r="L30" s="69"/>
    </row>
    <row r="31" spans="1:12" ht="16.5" x14ac:dyDescent="0.25">
      <c r="A31" s="1126" t="s">
        <v>116</v>
      </c>
      <c r="B31" s="1127"/>
      <c r="C31" s="64" t="s">
        <v>35</v>
      </c>
      <c r="D31" s="226" t="s">
        <v>115</v>
      </c>
      <c r="E31" s="232">
        <v>46</v>
      </c>
      <c r="F31" s="82">
        <v>45.237659057593469</v>
      </c>
      <c r="G31" s="83">
        <v>45.412009775914825</v>
      </c>
      <c r="H31" s="195">
        <v>45.378492543739085</v>
      </c>
      <c r="I31" s="84">
        <v>-1.0638448107964178E-2</v>
      </c>
      <c r="J31" s="85">
        <v>6.0341833579993561E-3</v>
      </c>
      <c r="K31" s="86">
        <v>2.1717076959480593E-3</v>
      </c>
      <c r="L31" s="69"/>
    </row>
    <row r="32" spans="1:12" x14ac:dyDescent="0.25">
      <c r="A32" s="1124" t="s">
        <v>36</v>
      </c>
      <c r="B32" s="1125"/>
      <c r="C32" s="64" t="s">
        <v>37</v>
      </c>
      <c r="D32" s="181" t="s">
        <v>109</v>
      </c>
      <c r="E32" s="232">
        <v>43.5</v>
      </c>
      <c r="F32" s="82">
        <v>42.868632250117258</v>
      </c>
      <c r="G32" s="83">
        <v>41.375684409175854</v>
      </c>
      <c r="H32" s="195">
        <v>42.750759829849812</v>
      </c>
      <c r="I32" s="84">
        <v>-4.7476261869065547E-2</v>
      </c>
      <c r="J32" s="85">
        <v>-3.3447524825513587E-2</v>
      </c>
      <c r="K32" s="86">
        <v>1.4283316484956763E-3</v>
      </c>
      <c r="L32" s="69"/>
    </row>
    <row r="33" spans="1:12" x14ac:dyDescent="0.25">
      <c r="A33" s="1124" t="s">
        <v>38</v>
      </c>
      <c r="B33" s="1125"/>
      <c r="C33" s="64" t="s">
        <v>37</v>
      </c>
      <c r="D33" s="181" t="s">
        <v>110</v>
      </c>
      <c r="E33" s="232">
        <v>37</v>
      </c>
      <c r="F33" s="82">
        <v>35.836058659912972</v>
      </c>
      <c r="G33" s="83">
        <v>35.910506403378989</v>
      </c>
      <c r="H33" s="195">
        <v>35.866177873603561</v>
      </c>
      <c r="I33" s="84">
        <v>-2.231291699840986E-2</v>
      </c>
      <c r="J33" s="85">
        <v>9.4419817301048311E-3</v>
      </c>
      <c r="K33" s="86">
        <v>7.3492605399464199E-3</v>
      </c>
      <c r="L33" s="69"/>
    </row>
    <row r="34" spans="1:12" ht="15" hidden="1" customHeight="1" x14ac:dyDescent="0.25">
      <c r="A34" s="1124" t="s">
        <v>39</v>
      </c>
      <c r="B34" s="1125"/>
      <c r="C34" s="64" t="s">
        <v>37</v>
      </c>
      <c r="D34" s="181" t="s">
        <v>39</v>
      </c>
      <c r="E34" s="232" t="s">
        <v>55</v>
      </c>
      <c r="F34" s="82" t="e">
        <v>#DIV/0!</v>
      </c>
      <c r="G34" s="83"/>
      <c r="H34" s="195"/>
      <c r="I34" s="84" t="e">
        <v>#VALUE!</v>
      </c>
      <c r="J34" s="85" t="e">
        <v>#DIV/0!</v>
      </c>
      <c r="K34" s="86" t="e">
        <v>#DIV/0!</v>
      </c>
      <c r="L34" s="69"/>
    </row>
    <row r="35" spans="1:12" x14ac:dyDescent="0.25">
      <c r="A35" s="1124" t="s">
        <v>40</v>
      </c>
      <c r="B35" s="1125"/>
      <c r="C35" s="64" t="s">
        <v>37</v>
      </c>
      <c r="D35" s="181" t="s">
        <v>111</v>
      </c>
      <c r="E35" s="232">
        <v>40</v>
      </c>
      <c r="F35" s="82">
        <v>39.643528548394364</v>
      </c>
      <c r="G35" s="83">
        <v>39.532771645255572</v>
      </c>
      <c r="H35" s="195">
        <v>39.61664344641742</v>
      </c>
      <c r="I35" s="84">
        <v>-1.4512611268519392E-2</v>
      </c>
      <c r="J35" s="85">
        <v>-5.6511871505497951E-3</v>
      </c>
      <c r="K35" s="86">
        <v>-2.8653719757577951E-3</v>
      </c>
      <c r="L35" s="87"/>
    </row>
    <row r="36" spans="1:12" ht="15" hidden="1" customHeight="1" x14ac:dyDescent="0.25">
      <c r="A36" s="1124" t="s">
        <v>41</v>
      </c>
      <c r="B36" s="1125"/>
      <c r="C36" s="64" t="s">
        <v>37</v>
      </c>
      <c r="D36" s="181" t="s">
        <v>41</v>
      </c>
      <c r="E36" s="198" t="s">
        <v>55</v>
      </c>
      <c r="F36" s="74" t="e">
        <v>#DIV/0!</v>
      </c>
      <c r="G36" s="75"/>
      <c r="H36" s="197"/>
      <c r="I36" s="84" t="e">
        <v>#VALUE!</v>
      </c>
      <c r="J36" s="88" t="e">
        <v>#DIV/0!</v>
      </c>
      <c r="K36" s="89" t="e">
        <v>#DIV/0!</v>
      </c>
      <c r="L36" s="69"/>
    </row>
    <row r="37" spans="1:12" ht="15" hidden="1" customHeight="1" x14ac:dyDescent="0.25">
      <c r="A37" s="1124" t="s">
        <v>42</v>
      </c>
      <c r="B37" s="1125"/>
      <c r="C37" s="64" t="s">
        <v>37</v>
      </c>
      <c r="D37" s="181" t="s">
        <v>42</v>
      </c>
      <c r="E37" s="198" t="s">
        <v>55</v>
      </c>
      <c r="F37" s="74" t="e">
        <v>#DIV/0!</v>
      </c>
      <c r="G37" s="75"/>
      <c r="H37" s="197"/>
      <c r="I37" s="84" t="e">
        <v>#VALUE!</v>
      </c>
      <c r="J37" s="88" t="e">
        <v>#DIV/0!</v>
      </c>
      <c r="K37" s="89" t="e">
        <v>#DIV/0!</v>
      </c>
      <c r="L37" s="69"/>
    </row>
    <row r="38" spans="1:12" s="94" customFormat="1" ht="33" customHeight="1" x14ac:dyDescent="0.25">
      <c r="A38" s="1132" t="s">
        <v>117</v>
      </c>
      <c r="B38" s="1133"/>
      <c r="C38" s="64" t="s">
        <v>35</v>
      </c>
      <c r="D38" s="226" t="s">
        <v>115</v>
      </c>
      <c r="E38" s="188">
        <v>0.09</v>
      </c>
      <c r="F38" s="91">
        <v>8.7651371358592675E-2</v>
      </c>
      <c r="G38" s="92">
        <v>8.6465246849226962E-2</v>
      </c>
      <c r="H38" s="199">
        <v>4.356786272136625E-2</v>
      </c>
      <c r="I38" s="84">
        <v>-3.8535355551584972E-2</v>
      </c>
      <c r="J38" s="85">
        <v>-1.2772799111779934E-2</v>
      </c>
      <c r="K38" s="86">
        <v>7.6991801395617646E-4</v>
      </c>
      <c r="L38" s="93"/>
    </row>
    <row r="39" spans="1:12" s="94" customFormat="1" x14ac:dyDescent="0.25">
      <c r="A39" s="1124" t="s">
        <v>36</v>
      </c>
      <c r="B39" s="1125"/>
      <c r="C39" s="95" t="s">
        <v>37</v>
      </c>
      <c r="D39" s="181" t="s">
        <v>109</v>
      </c>
      <c r="E39" s="188">
        <v>8.4000000000000005E-2</v>
      </c>
      <c r="F39" s="96">
        <v>8.3049552098056562E-2</v>
      </c>
      <c r="G39" s="97">
        <v>8.0071056698850562E-2</v>
      </c>
      <c r="H39" s="190">
        <v>4.0954481627097535E-2</v>
      </c>
      <c r="I39" s="84">
        <v>-2.4966542938666354E-2</v>
      </c>
      <c r="J39" s="85">
        <v>-1.3807921607458798E-2</v>
      </c>
      <c r="K39" s="86">
        <v>2.2876601981047219E-2</v>
      </c>
      <c r="L39" s="93"/>
    </row>
    <row r="40" spans="1:12" s="94" customFormat="1" x14ac:dyDescent="0.25">
      <c r="A40" s="1124" t="s">
        <v>38</v>
      </c>
      <c r="B40" s="1125"/>
      <c r="C40" s="95" t="s">
        <v>37</v>
      </c>
      <c r="D40" s="181" t="s">
        <v>110</v>
      </c>
      <c r="E40" s="188">
        <v>7.5999999999999998E-2</v>
      </c>
      <c r="F40" s="96">
        <v>7.056299730427136E-2</v>
      </c>
      <c r="G40" s="97">
        <v>6.9455401102005834E-2</v>
      </c>
      <c r="H40" s="188">
        <v>3.4347525081534588E-2</v>
      </c>
      <c r="I40" s="84">
        <v>-0.10319858398257345</v>
      </c>
      <c r="J40" s="85">
        <v>-3.4098462067473669E-2</v>
      </c>
      <c r="K40" s="86">
        <v>-1.8695356503296012E-2</v>
      </c>
      <c r="L40" s="93"/>
    </row>
    <row r="41" spans="1:12" s="94" customFormat="1" ht="15" hidden="1" customHeight="1" x14ac:dyDescent="0.25">
      <c r="A41" s="1124" t="s">
        <v>39</v>
      </c>
      <c r="B41" s="1125"/>
      <c r="C41" s="95" t="s">
        <v>37</v>
      </c>
      <c r="D41" s="181" t="s">
        <v>39</v>
      </c>
      <c r="E41" s="188" t="s">
        <v>55</v>
      </c>
      <c r="F41" s="96" t="e">
        <v>#DIV/0!</v>
      </c>
      <c r="G41" s="97"/>
      <c r="H41" s="188"/>
      <c r="I41" s="84" t="e">
        <v>#VALUE!</v>
      </c>
      <c r="J41" s="85" t="e">
        <v>#DIV/0!</v>
      </c>
      <c r="K41" s="86" t="e">
        <v>#DIV/0!</v>
      </c>
      <c r="L41" s="93"/>
    </row>
    <row r="42" spans="1:12" s="94" customFormat="1" x14ac:dyDescent="0.25">
      <c r="A42" s="1124" t="s">
        <v>40</v>
      </c>
      <c r="B42" s="1125"/>
      <c r="C42" s="95" t="s">
        <v>37</v>
      </c>
      <c r="D42" s="181" t="s">
        <v>111</v>
      </c>
      <c r="E42" s="188">
        <v>8.3000000000000004E-2</v>
      </c>
      <c r="F42" s="98">
        <v>7.6650400811327124E-2</v>
      </c>
      <c r="G42" s="99">
        <v>7.6481496091851592E-2</v>
      </c>
      <c r="H42" s="187">
        <v>3.8146008128323965E-2</v>
      </c>
      <c r="I42" s="84">
        <v>-0.10031979861660238</v>
      </c>
      <c r="J42" s="85">
        <v>-2.5791699398562986E-2</v>
      </c>
      <c r="K42" s="86">
        <v>-2.364021978411868E-2</v>
      </c>
      <c r="L42" s="93"/>
    </row>
    <row r="43" spans="1:12" s="94" customFormat="1" ht="15" hidden="1" customHeight="1" x14ac:dyDescent="0.25">
      <c r="A43" s="1124" t="s">
        <v>41</v>
      </c>
      <c r="B43" s="1125"/>
      <c r="C43" s="95" t="s">
        <v>37</v>
      </c>
      <c r="D43" s="181" t="s">
        <v>41</v>
      </c>
      <c r="E43" s="198" t="s">
        <v>55</v>
      </c>
      <c r="F43" s="96" t="e">
        <v>#DIV/0!</v>
      </c>
      <c r="G43" s="97"/>
      <c r="H43" s="245"/>
      <c r="I43" s="84" t="e">
        <v>#VALUE!</v>
      </c>
      <c r="J43" s="85" t="e">
        <v>#DIV/0!</v>
      </c>
      <c r="K43" s="86" t="e">
        <v>#DIV/0!</v>
      </c>
      <c r="L43" s="93"/>
    </row>
    <row r="44" spans="1:12" s="94" customFormat="1" ht="15" hidden="1" customHeight="1" x14ac:dyDescent="0.25">
      <c r="A44" s="1124" t="s">
        <v>42</v>
      </c>
      <c r="B44" s="1125"/>
      <c r="C44" s="95" t="s">
        <v>37</v>
      </c>
      <c r="D44" s="181" t="s">
        <v>42</v>
      </c>
      <c r="E44" s="198" t="s">
        <v>55</v>
      </c>
      <c r="F44" s="96" t="e">
        <v>#DIV/0!</v>
      </c>
      <c r="G44" s="97"/>
      <c r="H44" s="245"/>
      <c r="I44" s="84" t="e">
        <v>#VALUE!</v>
      </c>
      <c r="J44" s="85" t="e">
        <v>#DIV/0!</v>
      </c>
      <c r="K44" s="86" t="e">
        <v>#DIV/0!</v>
      </c>
      <c r="L44" s="93"/>
    </row>
    <row r="45" spans="1:12" s="104" customFormat="1" ht="32.25" customHeight="1" x14ac:dyDescent="0.25">
      <c r="A45" s="1134" t="s">
        <v>118</v>
      </c>
      <c r="B45" s="1135"/>
      <c r="C45" s="100" t="s">
        <v>35</v>
      </c>
      <c r="D45" s="226" t="s">
        <v>115</v>
      </c>
      <c r="E45" s="188">
        <v>0.24</v>
      </c>
      <c r="F45" s="101">
        <v>0.23542999624507197</v>
      </c>
      <c r="G45" s="102">
        <v>0.23208525442671943</v>
      </c>
      <c r="H45" s="187">
        <v>2.350820555802657E-2</v>
      </c>
      <c r="I45" s="84">
        <v>-3.2234274735574768E-2</v>
      </c>
      <c r="J45" s="85">
        <v>-1.344867787498932E-2</v>
      </c>
      <c r="K45" s="86">
        <v>7.6919853087429235E-4</v>
      </c>
      <c r="L45" s="103"/>
    </row>
    <row r="46" spans="1:12" x14ac:dyDescent="0.25">
      <c r="A46" s="1124" t="s">
        <v>36</v>
      </c>
      <c r="B46" s="1125"/>
      <c r="C46" s="64" t="s">
        <v>37</v>
      </c>
      <c r="D46" s="181" t="s">
        <v>109</v>
      </c>
      <c r="E46" s="188">
        <v>0.22500000000000001</v>
      </c>
      <c r="F46" s="96">
        <v>0.21776500859771802</v>
      </c>
      <c r="G46" s="97">
        <v>0.21378027648206532</v>
      </c>
      <c r="H46" s="188">
        <v>2.1483997549244179E-2</v>
      </c>
      <c r="I46" s="84">
        <v>-1.74849145888889E-2</v>
      </c>
      <c r="J46" s="85">
        <v>1.5158016620933697E-2</v>
      </c>
      <c r="K46" s="86">
        <v>3.4079934104893406E-2</v>
      </c>
      <c r="L46" s="69"/>
    </row>
    <row r="47" spans="1:12" x14ac:dyDescent="0.25">
      <c r="A47" s="1124" t="s">
        <v>38</v>
      </c>
      <c r="B47" s="1125"/>
      <c r="C47" s="64" t="s">
        <v>37</v>
      </c>
      <c r="D47" s="181" t="s">
        <v>110</v>
      </c>
      <c r="E47" s="188">
        <v>0.2</v>
      </c>
      <c r="F47" s="96">
        <v>0.18533956456037537</v>
      </c>
      <c r="G47" s="97">
        <v>0.18514130942138265</v>
      </c>
      <c r="H47" s="188">
        <v>1.8556339797370317E-2</v>
      </c>
      <c r="I47" s="84">
        <v>-8.5317592425016298E-2</v>
      </c>
      <c r="J47" s="85">
        <v>-1.2965839490767772E-2</v>
      </c>
      <c r="K47" s="86">
        <v>-1.1908892257900709E-2</v>
      </c>
      <c r="L47" s="69"/>
    </row>
    <row r="48" spans="1:12" ht="15" hidden="1" customHeight="1" x14ac:dyDescent="0.25">
      <c r="A48" s="1124" t="s">
        <v>39</v>
      </c>
      <c r="B48" s="1125"/>
      <c r="C48" s="64" t="s">
        <v>37</v>
      </c>
      <c r="D48" s="181" t="s">
        <v>39</v>
      </c>
      <c r="E48" s="188" t="s">
        <v>55</v>
      </c>
      <c r="F48" s="96" t="e">
        <v>#DIV/0!</v>
      </c>
      <c r="G48" s="97"/>
      <c r="H48" s="188"/>
      <c r="I48" s="84" t="e">
        <v>#VALUE!</v>
      </c>
      <c r="J48" s="85" t="e">
        <v>#DIV/0!</v>
      </c>
      <c r="K48" s="86" t="e">
        <v>#DIV/0!</v>
      </c>
      <c r="L48" s="69"/>
    </row>
    <row r="49" spans="1:12" x14ac:dyDescent="0.25">
      <c r="A49" s="1124" t="s">
        <v>40</v>
      </c>
      <c r="B49" s="1125"/>
      <c r="C49" s="64" t="s">
        <v>37</v>
      </c>
      <c r="D49" s="181" t="s">
        <v>111</v>
      </c>
      <c r="E49" s="188">
        <v>0.22</v>
      </c>
      <c r="F49" s="98">
        <v>0.20639599044353618</v>
      </c>
      <c r="G49" s="99">
        <v>0.20411245383383911</v>
      </c>
      <c r="H49" s="187">
        <v>2.0451007666216357E-2</v>
      </c>
      <c r="I49" s="84">
        <v>-8.8027250910544988E-2</v>
      </c>
      <c r="J49" s="85">
        <v>-2.7917139434122801E-2</v>
      </c>
      <c r="K49" s="86">
        <v>-1.7041826546216964E-2</v>
      </c>
      <c r="L49" s="69"/>
    </row>
    <row r="50" spans="1:12" ht="15" hidden="1" customHeight="1" x14ac:dyDescent="0.25">
      <c r="A50" s="1124" t="s">
        <v>41</v>
      </c>
      <c r="B50" s="1125"/>
      <c r="C50" s="64" t="s">
        <v>37</v>
      </c>
      <c r="D50" s="181" t="s">
        <v>41</v>
      </c>
      <c r="E50" s="198" t="s">
        <v>55</v>
      </c>
      <c r="F50" s="96" t="e">
        <v>#DIV/0!</v>
      </c>
      <c r="G50" s="97"/>
      <c r="H50" s="245"/>
      <c r="I50" s="84" t="e">
        <v>#VALUE!</v>
      </c>
      <c r="J50" s="85" t="e">
        <v>#DIV/0!</v>
      </c>
      <c r="K50" s="86" t="e">
        <v>#DIV/0!</v>
      </c>
      <c r="L50" s="69"/>
    </row>
    <row r="51" spans="1:12" ht="15" hidden="1" customHeight="1" x14ac:dyDescent="0.25">
      <c r="A51" s="1124" t="s">
        <v>42</v>
      </c>
      <c r="B51" s="1125"/>
      <c r="C51" s="64" t="s">
        <v>37</v>
      </c>
      <c r="D51" s="181" t="s">
        <v>42</v>
      </c>
      <c r="E51" s="198" t="s">
        <v>55</v>
      </c>
      <c r="F51" s="96" t="e">
        <v>#DIV/0!</v>
      </c>
      <c r="G51" s="97"/>
      <c r="H51" s="245"/>
      <c r="I51" s="84" t="e">
        <v>#VALUE!</v>
      </c>
      <c r="J51" s="85" t="e">
        <v>#DIV/0!</v>
      </c>
      <c r="K51" s="86" t="e">
        <v>#DIV/0!</v>
      </c>
      <c r="L51" s="69"/>
    </row>
    <row r="52" spans="1:12" ht="16.5" x14ac:dyDescent="0.25">
      <c r="A52" s="1126" t="s">
        <v>119</v>
      </c>
      <c r="B52" s="1127"/>
      <c r="C52" s="64" t="s">
        <v>35</v>
      </c>
      <c r="D52" s="226" t="s">
        <v>120</v>
      </c>
      <c r="E52" s="232">
        <v>186</v>
      </c>
      <c r="F52" s="82">
        <v>185.59904297691676</v>
      </c>
      <c r="G52" s="83">
        <v>185.58505768519552</v>
      </c>
      <c r="H52" s="187">
        <v>185.25132077330551</v>
      </c>
      <c r="I52" s="84">
        <v>-4.5008995877878679E-3</v>
      </c>
      <c r="J52" s="85">
        <v>-2.3502831331924431E-3</v>
      </c>
      <c r="K52" s="86">
        <v>-2.2751023912726768E-3</v>
      </c>
      <c r="L52" s="87"/>
    </row>
    <row r="53" spans="1:12" ht="15" hidden="1" customHeight="1" x14ac:dyDescent="0.25">
      <c r="A53" s="1124" t="s">
        <v>48</v>
      </c>
      <c r="B53" s="1125"/>
      <c r="C53" s="64" t="s">
        <v>37</v>
      </c>
      <c r="D53" s="181" t="s">
        <v>48</v>
      </c>
      <c r="E53" s="232">
        <v>168</v>
      </c>
      <c r="F53" s="105" t="e">
        <v>#DIV/0!</v>
      </c>
      <c r="G53" s="106"/>
      <c r="H53" s="188"/>
      <c r="I53" s="84">
        <v>-1</v>
      </c>
      <c r="J53" s="85" t="e">
        <v>#DIV/0!</v>
      </c>
      <c r="K53" s="86" t="e">
        <v>#DIV/0!</v>
      </c>
      <c r="L53" s="87"/>
    </row>
    <row r="54" spans="1:12" x14ac:dyDescent="0.25">
      <c r="A54" s="1124" t="s">
        <v>49</v>
      </c>
      <c r="B54" s="1125"/>
      <c r="C54" s="64" t="s">
        <v>37</v>
      </c>
      <c r="D54" s="181" t="s">
        <v>112</v>
      </c>
      <c r="E54" s="232">
        <v>166.5</v>
      </c>
      <c r="F54" s="82">
        <v>164.22454631271066</v>
      </c>
      <c r="G54" s="83">
        <v>162.5329071079353</v>
      </c>
      <c r="H54" s="187" t="e">
        <v>#DIV/0!</v>
      </c>
      <c r="I54" s="84">
        <v>-2.3155386791750394E-2</v>
      </c>
      <c r="J54" s="85">
        <v>-9.6204754344619905E-3</v>
      </c>
      <c r="K54" s="86">
        <v>6.8737459525082978E-4</v>
      </c>
      <c r="L54" s="69"/>
    </row>
    <row r="55" spans="1:12" ht="36" customHeight="1" x14ac:dyDescent="0.25">
      <c r="A55" s="1132" t="s">
        <v>121</v>
      </c>
      <c r="B55" s="1133"/>
      <c r="C55" s="64" t="s">
        <v>35</v>
      </c>
      <c r="D55" s="226" t="s">
        <v>120</v>
      </c>
      <c r="E55" s="188">
        <v>0.09</v>
      </c>
      <c r="F55" s="101">
        <v>8.825729238602531E-2</v>
      </c>
      <c r="G55" s="102">
        <v>8.9771877909614911E-2</v>
      </c>
      <c r="H55" s="189">
        <v>4.4416405561410029E-2</v>
      </c>
      <c r="I55" s="84">
        <v>-1.0225020537945237E-2</v>
      </c>
      <c r="J55" s="85">
        <v>9.3188420279460473E-3</v>
      </c>
      <c r="K55" s="86">
        <v>-7.7098727813942267E-3</v>
      </c>
      <c r="L55" s="69"/>
    </row>
    <row r="56" spans="1:12" ht="15" hidden="1" customHeight="1" x14ac:dyDescent="0.25">
      <c r="A56" s="1124" t="s">
        <v>48</v>
      </c>
      <c r="B56" s="1125"/>
      <c r="C56" s="64" t="s">
        <v>37</v>
      </c>
      <c r="D56" s="181" t="s">
        <v>48</v>
      </c>
      <c r="E56" s="188">
        <v>8.3500000000000005E-2</v>
      </c>
      <c r="F56" s="96" t="e">
        <v>#DIV/0!</v>
      </c>
      <c r="G56" s="97"/>
      <c r="H56" s="190"/>
      <c r="I56" s="84">
        <v>-1</v>
      </c>
      <c r="J56" s="85" t="e">
        <v>#DIV/0!</v>
      </c>
      <c r="K56" s="86" t="e">
        <v>#DIV/0!</v>
      </c>
      <c r="L56" s="69"/>
    </row>
    <row r="57" spans="1:12" x14ac:dyDescent="0.25">
      <c r="A57" s="1124" t="s">
        <v>49</v>
      </c>
      <c r="B57" s="1125"/>
      <c r="C57" s="64" t="s">
        <v>37</v>
      </c>
      <c r="D57" s="181" t="s">
        <v>112</v>
      </c>
      <c r="E57" s="188">
        <v>8.3500000000000005E-2</v>
      </c>
      <c r="F57" s="91">
        <v>7.8232337664734308E-2</v>
      </c>
      <c r="G57" s="92">
        <v>7.85624294847687E-2</v>
      </c>
      <c r="H57" s="189" t="e">
        <v>#DIV/0!</v>
      </c>
      <c r="I57" s="84">
        <v>-6.0132429356163725E-2</v>
      </c>
      <c r="J57" s="85">
        <v>3.1522065093190976E-3</v>
      </c>
      <c r="K57" s="86">
        <v>-1.0626878083569605E-3</v>
      </c>
      <c r="L57" s="69"/>
    </row>
    <row r="58" spans="1:12" ht="31.5" customHeight="1" x14ac:dyDescent="0.25">
      <c r="A58" s="1132" t="s">
        <v>122</v>
      </c>
      <c r="B58" s="1133"/>
      <c r="C58" s="64" t="s">
        <v>35</v>
      </c>
      <c r="D58" s="226" t="s">
        <v>120</v>
      </c>
      <c r="E58" s="188">
        <v>0.25</v>
      </c>
      <c r="F58" s="91">
        <v>0.24237451283344061</v>
      </c>
      <c r="G58" s="92">
        <v>0.2425800765828246</v>
      </c>
      <c r="H58" s="189">
        <v>2.4240020970519881E-2</v>
      </c>
      <c r="I58" s="84">
        <v>-3.5231641745832154E-2</v>
      </c>
      <c r="J58" s="85">
        <v>-4.8784967366234848E-3</v>
      </c>
      <c r="K58" s="86">
        <v>-5.7217684108065445E-3</v>
      </c>
      <c r="L58" s="69"/>
    </row>
    <row r="59" spans="1:12" ht="16.5" hidden="1" customHeight="1" x14ac:dyDescent="0.25">
      <c r="A59" s="1124" t="s">
        <v>48</v>
      </c>
      <c r="B59" s="1125"/>
      <c r="C59" s="64" t="s">
        <v>37</v>
      </c>
      <c r="D59" s="181" t="s">
        <v>48</v>
      </c>
      <c r="E59" s="188">
        <v>0.216</v>
      </c>
      <c r="F59" s="98" t="e">
        <v>#DIV/0!</v>
      </c>
      <c r="G59" s="99"/>
      <c r="H59" s="189"/>
      <c r="I59" s="84">
        <v>-1</v>
      </c>
      <c r="J59" s="85" t="e">
        <v>#DIV/0!</v>
      </c>
      <c r="K59" s="86" t="e">
        <v>#DIV/0!</v>
      </c>
      <c r="L59" s="69"/>
    </row>
    <row r="60" spans="1:12" x14ac:dyDescent="0.25">
      <c r="A60" s="1124" t="s">
        <v>49</v>
      </c>
      <c r="B60" s="1125"/>
      <c r="C60" s="64" t="s">
        <v>37</v>
      </c>
      <c r="D60" s="181" t="s">
        <v>112</v>
      </c>
      <c r="E60" s="188">
        <v>0.216</v>
      </c>
      <c r="F60" s="91">
        <v>0.21117939365132643</v>
      </c>
      <c r="G60" s="92">
        <v>0.2117758555848063</v>
      </c>
      <c r="H60" s="189" t="e">
        <v>#DIV/0!</v>
      </c>
      <c r="I60" s="84">
        <v>-1.370064279155196E-2</v>
      </c>
      <c r="J60" s="85">
        <v>8.8136795618015702E-3</v>
      </c>
      <c r="K60" s="86">
        <v>5.9723785259929189E-3</v>
      </c>
      <c r="L60" s="69"/>
    </row>
    <row r="61" spans="1:12" ht="32.25" customHeight="1" x14ac:dyDescent="0.25">
      <c r="A61" s="1132" t="s">
        <v>123</v>
      </c>
      <c r="B61" s="1133"/>
      <c r="C61" s="64" t="s">
        <v>35</v>
      </c>
      <c r="D61" s="226" t="s">
        <v>115</v>
      </c>
      <c r="E61" s="188">
        <v>3.4000000000000002E-2</v>
      </c>
      <c r="F61" s="66">
        <v>3.2989954500677876E-2</v>
      </c>
      <c r="G61" s="67">
        <v>2.9545054854863695E-2</v>
      </c>
      <c r="H61" s="189">
        <v>2.9991520356521733E-2</v>
      </c>
      <c r="I61" s="84">
        <v>-7.9773302307271421E-2</v>
      </c>
      <c r="J61" s="85">
        <v>-5.1598942917309105E-2</v>
      </c>
      <c r="K61" s="86">
        <v>5.8982894946367111E-2</v>
      </c>
      <c r="L61" s="69"/>
    </row>
    <row r="62" spans="1:12" ht="15" customHeight="1" x14ac:dyDescent="0.25">
      <c r="A62" s="1124" t="s">
        <v>36</v>
      </c>
      <c r="B62" s="1125"/>
      <c r="C62" s="64" t="s">
        <v>37</v>
      </c>
      <c r="D62" s="181" t="s">
        <v>109</v>
      </c>
      <c r="E62" s="188">
        <v>3.2000000000000001E-2</v>
      </c>
      <c r="F62" s="79">
        <v>3.1730698137596852E-2</v>
      </c>
      <c r="G62" s="80">
        <v>2.9357886730564425E-2</v>
      </c>
      <c r="H62" s="190">
        <v>2.7834764727692213E-2</v>
      </c>
      <c r="I62" s="84">
        <v>-0.12710417195008269</v>
      </c>
      <c r="J62" s="85">
        <v>-0.11969581077383584</v>
      </c>
      <c r="K62" s="86">
        <v>-4.8546417732556933E-2</v>
      </c>
      <c r="L62" s="69"/>
    </row>
    <row r="63" spans="1:12" x14ac:dyDescent="0.25">
      <c r="A63" s="1124" t="s">
        <v>38</v>
      </c>
      <c r="B63" s="1125"/>
      <c r="C63" s="64" t="s">
        <v>37</v>
      </c>
      <c r="D63" s="181" t="s">
        <v>110</v>
      </c>
      <c r="E63" s="188">
        <v>2.8000000000000001E-2</v>
      </c>
      <c r="F63" s="79">
        <v>2.6509224954213751E-2</v>
      </c>
      <c r="G63" s="80">
        <v>2.500423795006294E-2</v>
      </c>
      <c r="H63" s="190">
        <v>2.348939427117247E-2</v>
      </c>
      <c r="I63" s="84">
        <v>-0.19413224516343841</v>
      </c>
      <c r="J63" s="85">
        <v>-0.14881339705719929</v>
      </c>
      <c r="K63" s="86">
        <v>-9.7581090833966946E-2</v>
      </c>
      <c r="L63" s="69"/>
    </row>
    <row r="64" spans="1:12" ht="15" hidden="1" customHeight="1" x14ac:dyDescent="0.25">
      <c r="A64" s="1124" t="s">
        <v>39</v>
      </c>
      <c r="B64" s="1125"/>
      <c r="C64" s="64" t="s">
        <v>37</v>
      </c>
      <c r="D64" s="181" t="s">
        <v>39</v>
      </c>
      <c r="E64" s="198" t="s">
        <v>55</v>
      </c>
      <c r="F64" s="79" t="e">
        <v>#DIV/0!</v>
      </c>
      <c r="G64" s="80"/>
      <c r="H64" s="190"/>
      <c r="I64" s="84" t="e">
        <v>#VALUE!</v>
      </c>
      <c r="J64" s="85" t="e">
        <v>#DIV/0!</v>
      </c>
      <c r="K64" s="86" t="e">
        <v>#DIV/0!</v>
      </c>
      <c r="L64" s="69"/>
    </row>
    <row r="65" spans="1:12" ht="15" customHeight="1" x14ac:dyDescent="0.25">
      <c r="A65" s="1124" t="s">
        <v>40</v>
      </c>
      <c r="B65" s="1125"/>
      <c r="C65" s="64" t="s">
        <v>37</v>
      </c>
      <c r="D65" s="181" t="s">
        <v>111</v>
      </c>
      <c r="E65" s="188">
        <v>0.03</v>
      </c>
      <c r="F65" s="66">
        <v>2.9428530701123314E-2</v>
      </c>
      <c r="G65" s="67">
        <v>2.7572532913210032E-2</v>
      </c>
      <c r="H65" s="189">
        <v>2.5815108942361963E-2</v>
      </c>
      <c r="I65" s="84">
        <v>-0.1067699533641716</v>
      </c>
      <c r="J65" s="85">
        <v>-8.9424420429797771E-2</v>
      </c>
      <c r="K65" s="86">
        <v>-2.8130586209712174E-2</v>
      </c>
      <c r="L65" s="69"/>
    </row>
    <row r="66" spans="1:12" ht="15" hidden="1" customHeight="1" x14ac:dyDescent="0.25">
      <c r="A66" s="1124" t="s">
        <v>41</v>
      </c>
      <c r="B66" s="1125"/>
      <c r="C66" s="64" t="s">
        <v>37</v>
      </c>
      <c r="D66" s="181" t="s">
        <v>41</v>
      </c>
      <c r="E66" s="198" t="s">
        <v>55</v>
      </c>
      <c r="F66" s="79" t="e">
        <v>#DIV/0!</v>
      </c>
      <c r="G66" s="80"/>
      <c r="H66" s="191"/>
      <c r="I66" s="84" t="e">
        <v>#VALUE!</v>
      </c>
      <c r="J66" s="85" t="e">
        <v>#DIV/0!</v>
      </c>
      <c r="K66" s="86" t="e">
        <v>#DIV/0!</v>
      </c>
      <c r="L66" s="69"/>
    </row>
    <row r="67" spans="1:12" ht="15" hidden="1" customHeight="1" x14ac:dyDescent="0.25">
      <c r="A67" s="1124" t="s">
        <v>42</v>
      </c>
      <c r="B67" s="1125"/>
      <c r="C67" s="64" t="s">
        <v>37</v>
      </c>
      <c r="D67" s="181" t="s">
        <v>42</v>
      </c>
      <c r="E67" s="198" t="s">
        <v>55</v>
      </c>
      <c r="F67" s="79" t="e">
        <v>#DIV/0!</v>
      </c>
      <c r="G67" s="80"/>
      <c r="H67" s="191"/>
      <c r="I67" s="84" t="e">
        <v>#VALUE!</v>
      </c>
      <c r="J67" s="85" t="e">
        <v>#DIV/0!</v>
      </c>
      <c r="K67" s="86" t="e">
        <v>#DIV/0!</v>
      </c>
      <c r="L67" s="69"/>
    </row>
    <row r="68" spans="1:12" ht="15" customHeight="1" x14ac:dyDescent="0.25">
      <c r="A68" s="181"/>
      <c r="B68" s="227"/>
      <c r="C68" s="64"/>
      <c r="D68" s="181"/>
      <c r="E68" s="198"/>
      <c r="F68" s="66"/>
      <c r="G68" s="67"/>
      <c r="H68" s="192"/>
      <c r="I68" s="84"/>
      <c r="J68" s="85"/>
      <c r="K68" s="86"/>
      <c r="L68" s="69"/>
    </row>
    <row r="69" spans="1:12" x14ac:dyDescent="0.25">
      <c r="A69" s="181"/>
      <c r="B69" s="227"/>
      <c r="C69" s="64"/>
      <c r="D69" s="181"/>
      <c r="E69" s="198"/>
      <c r="F69" s="66"/>
      <c r="G69" s="67"/>
      <c r="H69" s="192"/>
      <c r="I69" s="84"/>
      <c r="J69" s="85"/>
      <c r="K69" s="86"/>
      <c r="L69" s="69"/>
    </row>
    <row r="70" spans="1:12" x14ac:dyDescent="0.25">
      <c r="A70" s="181"/>
      <c r="B70" s="227"/>
      <c r="C70" s="64"/>
      <c r="D70" s="181"/>
      <c r="E70" s="198"/>
      <c r="F70" s="66"/>
      <c r="G70" s="67"/>
      <c r="H70" s="192"/>
      <c r="I70" s="84"/>
      <c r="J70" s="85"/>
      <c r="K70" s="86"/>
      <c r="L70" s="69"/>
    </row>
    <row r="71" spans="1:12" x14ac:dyDescent="0.25">
      <c r="A71" s="181"/>
      <c r="B71" s="227"/>
      <c r="C71" s="64"/>
      <c r="D71" s="181"/>
      <c r="E71" s="198"/>
      <c r="F71" s="66"/>
      <c r="G71" s="67"/>
      <c r="H71" s="192"/>
      <c r="I71" s="84"/>
      <c r="J71" s="85"/>
      <c r="K71" s="86"/>
      <c r="L71" s="69"/>
    </row>
    <row r="72" spans="1:12" x14ac:dyDescent="0.25">
      <c r="A72" s="181"/>
      <c r="B72" s="227"/>
      <c r="C72" s="64"/>
      <c r="D72" s="181"/>
      <c r="E72" s="198"/>
      <c r="F72" s="66"/>
      <c r="G72" s="67"/>
      <c r="H72" s="192"/>
      <c r="I72" s="84"/>
      <c r="J72" s="85"/>
      <c r="K72" s="86"/>
      <c r="L72" s="69"/>
    </row>
    <row r="73" spans="1:12" x14ac:dyDescent="0.25">
      <c r="A73" s="181"/>
      <c r="B73" s="227"/>
      <c r="C73" s="64"/>
      <c r="D73" s="181"/>
      <c r="E73" s="198" t="s">
        <v>55</v>
      </c>
      <c r="F73" s="66"/>
      <c r="G73" s="67"/>
      <c r="H73" s="192"/>
      <c r="I73" s="84"/>
      <c r="J73" s="85"/>
      <c r="K73" s="86"/>
      <c r="L73" s="69"/>
    </row>
    <row r="74" spans="1:12" x14ac:dyDescent="0.25">
      <c r="A74" s="181"/>
      <c r="B74" s="227"/>
      <c r="C74" s="64"/>
      <c r="D74" s="181"/>
      <c r="E74" s="198" t="s">
        <v>55</v>
      </c>
      <c r="F74" s="66"/>
      <c r="G74" s="67"/>
      <c r="H74" s="192"/>
      <c r="I74" s="84"/>
      <c r="J74" s="85"/>
      <c r="K74" s="86"/>
      <c r="L74" s="69"/>
    </row>
    <row r="75" spans="1:12" ht="28.5" customHeight="1" x14ac:dyDescent="0.25">
      <c r="A75" s="1132" t="s">
        <v>124</v>
      </c>
      <c r="B75" s="1133"/>
      <c r="C75" s="64" t="s">
        <v>35</v>
      </c>
      <c r="D75" s="226" t="s">
        <v>120</v>
      </c>
      <c r="E75" s="188">
        <v>3.4000000000000002E-2</v>
      </c>
      <c r="F75" s="66">
        <v>3.3205611113572654E-2</v>
      </c>
      <c r="G75" s="67">
        <v>2.9873209098759575E-2</v>
      </c>
      <c r="H75" s="189">
        <v>3.0189104126020157E-2</v>
      </c>
      <c r="I75" s="84">
        <v>-8.3778553405277109E-2</v>
      </c>
      <c r="J75" s="85">
        <v>-6.1859482794234026E-2</v>
      </c>
      <c r="K75" s="86">
        <v>4.2791522036850251E-2</v>
      </c>
      <c r="L75" s="69"/>
    </row>
    <row r="76" spans="1:12" ht="15" hidden="1" customHeight="1" x14ac:dyDescent="0.25">
      <c r="A76" s="1124" t="s">
        <v>48</v>
      </c>
      <c r="B76" s="1125"/>
      <c r="C76" s="64" t="s">
        <v>37</v>
      </c>
      <c r="D76" s="181" t="s">
        <v>48</v>
      </c>
      <c r="E76" s="188">
        <v>0.03</v>
      </c>
      <c r="F76" s="79" t="e">
        <v>#DIV/0!</v>
      </c>
      <c r="G76" s="80"/>
      <c r="H76" s="190"/>
      <c r="I76" s="84">
        <v>-1</v>
      </c>
      <c r="J76" s="85" t="e">
        <v>#DIV/0!</v>
      </c>
      <c r="K76" s="86" t="e">
        <v>#DIV/0!</v>
      </c>
      <c r="L76" s="69"/>
    </row>
    <row r="77" spans="1:12" x14ac:dyDescent="0.25">
      <c r="A77" s="1124" t="s">
        <v>49</v>
      </c>
      <c r="B77" s="1125"/>
      <c r="C77" s="64" t="s">
        <v>37</v>
      </c>
      <c r="D77" s="181" t="s">
        <v>112</v>
      </c>
      <c r="E77" s="188">
        <v>0.03</v>
      </c>
      <c r="F77" s="66">
        <v>2.9693210779351664E-2</v>
      </c>
      <c r="G77" s="67">
        <v>2.8206092515983446E-2</v>
      </c>
      <c r="H77" s="189" t="e">
        <v>#DIV/0!</v>
      </c>
      <c r="I77" s="84">
        <v>-0.12727272727272737</v>
      </c>
      <c r="J77" s="85">
        <v>-0.11825573945594563</v>
      </c>
      <c r="K77" s="86">
        <v>-7.1767272727272652E-2</v>
      </c>
      <c r="L77" s="69"/>
    </row>
    <row r="78" spans="1:12" x14ac:dyDescent="0.25">
      <c r="A78" s="181"/>
      <c r="B78" s="227"/>
      <c r="C78" s="64"/>
      <c r="D78" s="181"/>
      <c r="E78" s="188"/>
      <c r="F78" s="66"/>
      <c r="G78" s="67"/>
      <c r="H78" s="192"/>
      <c r="I78" s="84"/>
      <c r="J78" s="85"/>
      <c r="K78" s="86"/>
      <c r="L78" s="69"/>
    </row>
    <row r="79" spans="1:12" x14ac:dyDescent="0.25">
      <c r="A79" s="181"/>
      <c r="B79" s="227"/>
      <c r="C79" s="64"/>
      <c r="D79" s="181"/>
      <c r="E79" s="188"/>
      <c r="F79" s="66"/>
      <c r="G79" s="67"/>
      <c r="H79" s="192"/>
      <c r="I79" s="84"/>
      <c r="J79" s="85"/>
      <c r="K79" s="86"/>
      <c r="L79" s="69"/>
    </row>
    <row r="80" spans="1:12" x14ac:dyDescent="0.25">
      <c r="A80" s="181"/>
      <c r="B80" s="227"/>
      <c r="C80" s="64"/>
      <c r="D80" s="181"/>
      <c r="E80" s="188"/>
      <c r="F80" s="66"/>
      <c r="G80" s="67"/>
      <c r="H80" s="192"/>
      <c r="I80" s="84"/>
      <c r="J80" s="85"/>
      <c r="K80" s="86"/>
      <c r="L80" s="69"/>
    </row>
    <row r="81" spans="1:12" x14ac:dyDescent="0.25">
      <c r="A81" s="1126" t="s">
        <v>125</v>
      </c>
      <c r="B81" s="1127"/>
      <c r="C81" s="64" t="s">
        <v>35</v>
      </c>
      <c r="D81" s="226"/>
      <c r="E81" s="198" t="s">
        <v>55</v>
      </c>
      <c r="F81" s="79"/>
      <c r="G81" s="80"/>
      <c r="H81" s="191"/>
      <c r="I81" s="84"/>
      <c r="J81" s="88"/>
      <c r="K81" s="89"/>
      <c r="L81" s="69"/>
    </row>
    <row r="82" spans="1:12" ht="15" customHeight="1" x14ac:dyDescent="0.25">
      <c r="A82" s="1124" t="s">
        <v>36</v>
      </c>
      <c r="B82" s="1125"/>
      <c r="C82" s="64" t="s">
        <v>37</v>
      </c>
      <c r="D82" s="181" t="s">
        <v>109</v>
      </c>
      <c r="E82" s="188">
        <v>1.3</v>
      </c>
      <c r="F82" s="79">
        <v>1.2289458083986122</v>
      </c>
      <c r="G82" s="80">
        <v>0.75277777777777777</v>
      </c>
      <c r="H82" s="190">
        <v>1.2689655172413794</v>
      </c>
      <c r="I82" s="84">
        <v>-0.35897435897435898</v>
      </c>
      <c r="J82" s="85">
        <v>-0.32191205858034122</v>
      </c>
      <c r="K82" s="86">
        <v>0.10701107011070117</v>
      </c>
      <c r="L82" s="69"/>
    </row>
    <row r="83" spans="1:12" ht="15" hidden="1" customHeight="1" x14ac:dyDescent="0.25">
      <c r="A83" s="1124" t="s">
        <v>48</v>
      </c>
      <c r="B83" s="1125"/>
      <c r="C83" s="64" t="s">
        <v>37</v>
      </c>
      <c r="D83" s="181" t="s">
        <v>48</v>
      </c>
      <c r="E83" s="188">
        <v>1.2</v>
      </c>
      <c r="F83" s="79" t="e">
        <v>#DIV/0!</v>
      </c>
      <c r="G83" s="80"/>
      <c r="H83" s="190"/>
      <c r="I83" s="84">
        <v>-1</v>
      </c>
      <c r="J83" s="85" t="e">
        <v>#DIV/0!</v>
      </c>
      <c r="K83" s="86" t="e">
        <v>#DIV/0!</v>
      </c>
      <c r="L83" s="69"/>
    </row>
    <row r="84" spans="1:12" x14ac:dyDescent="0.25">
      <c r="A84" s="1124" t="s">
        <v>38</v>
      </c>
      <c r="B84" s="1125"/>
      <c r="C84" s="64" t="s">
        <v>37</v>
      </c>
      <c r="D84" s="181" t="s">
        <v>110</v>
      </c>
      <c r="E84" s="188">
        <v>1.1000000000000001</v>
      </c>
      <c r="F84" s="66">
        <v>0.92590935027505716</v>
      </c>
      <c r="G84" s="67">
        <v>0.7026979078582507</v>
      </c>
      <c r="H84" s="190">
        <v>0.92507355608399555</v>
      </c>
      <c r="I84" s="84">
        <v>-0.17218746997331794</v>
      </c>
      <c r="J84" s="85">
        <v>-1.6541108739378287E-2</v>
      </c>
      <c r="K84" s="86">
        <v>0.295853841097584</v>
      </c>
      <c r="L84" s="69"/>
    </row>
    <row r="85" spans="1:12" ht="15" hidden="1" customHeight="1" x14ac:dyDescent="0.25">
      <c r="A85" s="1124" t="s">
        <v>39</v>
      </c>
      <c r="B85" s="1125"/>
      <c r="C85" s="64" t="s">
        <v>37</v>
      </c>
      <c r="D85" s="181" t="s">
        <v>39</v>
      </c>
      <c r="E85" s="198" t="s">
        <v>55</v>
      </c>
      <c r="F85" s="79" t="e">
        <v>#DIV/0!</v>
      </c>
      <c r="G85" s="80"/>
      <c r="H85" s="190"/>
      <c r="I85" s="84" t="e">
        <v>#VALUE!</v>
      </c>
      <c r="J85" s="85" t="e">
        <v>#DIV/0!</v>
      </c>
      <c r="K85" s="86" t="e">
        <v>#DIV/0!</v>
      </c>
      <c r="L85" s="69"/>
    </row>
    <row r="86" spans="1:12" x14ac:dyDescent="0.25">
      <c r="A86" s="1124" t="s">
        <v>40</v>
      </c>
      <c r="B86" s="1125"/>
      <c r="C86" s="64" t="s">
        <v>37</v>
      </c>
      <c r="D86" s="181" t="s">
        <v>111</v>
      </c>
      <c r="E86" s="188">
        <v>1.1000000000000001</v>
      </c>
      <c r="F86" s="66">
        <v>0.9560970246804158</v>
      </c>
      <c r="G86" s="67">
        <v>0.7621990508019878</v>
      </c>
      <c r="H86" s="189">
        <v>0.96002869066249397</v>
      </c>
      <c r="I86" s="84">
        <v>-0.22981292513113102</v>
      </c>
      <c r="J86" s="85">
        <v>-0.11389141427467338</v>
      </c>
      <c r="K86" s="86">
        <v>0.11152825690916808</v>
      </c>
      <c r="L86" s="69"/>
    </row>
    <row r="87" spans="1:12" ht="15" hidden="1" customHeight="1" x14ac:dyDescent="0.25">
      <c r="A87" s="1124" t="s">
        <v>41</v>
      </c>
      <c r="B87" s="1125"/>
      <c r="C87" s="64" t="s">
        <v>37</v>
      </c>
      <c r="D87" s="181" t="s">
        <v>41</v>
      </c>
      <c r="E87" s="198" t="s">
        <v>55</v>
      </c>
      <c r="F87" s="79" t="e">
        <v>#DIV/0!</v>
      </c>
      <c r="G87" s="80"/>
      <c r="H87" s="190"/>
      <c r="I87" s="84" t="e">
        <v>#VALUE!</v>
      </c>
      <c r="J87" s="85" t="e">
        <v>#DIV/0!</v>
      </c>
      <c r="K87" s="86" t="e">
        <v>#DIV/0!</v>
      </c>
      <c r="L87" s="69"/>
    </row>
    <row r="88" spans="1:12" x14ac:dyDescent="0.25">
      <c r="A88" s="1124" t="s">
        <v>49</v>
      </c>
      <c r="B88" s="1125"/>
      <c r="C88" s="64" t="s">
        <v>37</v>
      </c>
      <c r="D88" s="181" t="s">
        <v>112</v>
      </c>
      <c r="E88" s="188">
        <v>1.1000000000000001</v>
      </c>
      <c r="F88" s="66">
        <v>0.95277575730802011</v>
      </c>
      <c r="G88" s="67">
        <v>0.99661526889808194</v>
      </c>
      <c r="H88" s="189" t="e">
        <v>#DIV/0!</v>
      </c>
      <c r="I88" s="84">
        <v>-9.0408214375156615E-2</v>
      </c>
      <c r="J88" s="85">
        <v>5.0143180609771319E-2</v>
      </c>
      <c r="K88" s="86">
        <v>3.9490618015489655E-3</v>
      </c>
      <c r="L88" s="69"/>
    </row>
    <row r="89" spans="1:12" ht="15" hidden="1" customHeight="1" x14ac:dyDescent="0.25">
      <c r="A89" s="1124" t="s">
        <v>42</v>
      </c>
      <c r="B89" s="1125"/>
      <c r="C89" s="64" t="s">
        <v>37</v>
      </c>
      <c r="D89" s="181" t="s">
        <v>42</v>
      </c>
      <c r="E89" s="198" t="s">
        <v>55</v>
      </c>
      <c r="F89" s="79" t="e">
        <v>#DIV/0!</v>
      </c>
      <c r="G89" s="80"/>
      <c r="H89" s="191"/>
      <c r="I89" s="84" t="e">
        <v>#VALUE!</v>
      </c>
      <c r="J89" s="88" t="e">
        <v>#DIV/0!</v>
      </c>
      <c r="K89" s="89" t="e">
        <v>#DIV/0!</v>
      </c>
      <c r="L89" s="69"/>
    </row>
    <row r="90" spans="1:12" ht="17.25" x14ac:dyDescent="0.25">
      <c r="A90" s="1136" t="s">
        <v>126</v>
      </c>
      <c r="B90" s="1137"/>
      <c r="C90" s="107" t="s">
        <v>35</v>
      </c>
      <c r="D90" s="225"/>
      <c r="E90" s="198"/>
      <c r="F90" s="66"/>
      <c r="G90" s="67"/>
      <c r="H90" s="192"/>
      <c r="I90" s="84"/>
      <c r="J90" s="85"/>
      <c r="K90" s="86"/>
      <c r="L90" s="69"/>
    </row>
    <row r="91" spans="1:12" x14ac:dyDescent="0.25">
      <c r="A91" s="1124" t="s">
        <v>36</v>
      </c>
      <c r="B91" s="1125"/>
      <c r="C91" s="107"/>
      <c r="D91" s="181" t="s">
        <v>109</v>
      </c>
      <c r="E91" s="233">
        <v>0.17668141592920353</v>
      </c>
      <c r="F91" s="66">
        <v>0.17360035360625803</v>
      </c>
      <c r="G91" s="67">
        <v>0.16792395522521089</v>
      </c>
      <c r="H91" s="189">
        <v>0.16869554380419527</v>
      </c>
      <c r="I91" s="84">
        <v>-4.1841005326442297E-2</v>
      </c>
      <c r="J91" s="85">
        <v>-2.4835581566904429E-2</v>
      </c>
      <c r="K91" s="86">
        <v>8.1282782863522241E-3</v>
      </c>
      <c r="L91" s="69"/>
    </row>
    <row r="92" spans="1:12" ht="15" hidden="1" customHeight="1" x14ac:dyDescent="0.25">
      <c r="A92" s="1124" t="s">
        <v>48</v>
      </c>
      <c r="B92" s="1125"/>
      <c r="C92" s="107"/>
      <c r="D92" s="181" t="s">
        <v>48</v>
      </c>
      <c r="E92" s="234">
        <v>0.16500000000000001</v>
      </c>
      <c r="F92" s="66" t="e">
        <v>#DIV/0!</v>
      </c>
      <c r="G92" s="67"/>
      <c r="H92" s="189"/>
      <c r="I92" s="84">
        <v>-1</v>
      </c>
      <c r="J92" s="85" t="e">
        <v>#DIV/0!</v>
      </c>
      <c r="K92" s="86" t="e">
        <v>#DIV/0!</v>
      </c>
      <c r="L92" s="69"/>
    </row>
    <row r="93" spans="1:12" x14ac:dyDescent="0.25">
      <c r="A93" s="1124" t="s">
        <v>38</v>
      </c>
      <c r="B93" s="1125"/>
      <c r="C93" s="107"/>
      <c r="D93" s="181" t="s">
        <v>110</v>
      </c>
      <c r="E93" s="234">
        <v>0.155</v>
      </c>
      <c r="F93" s="66">
        <v>0.14379227759758326</v>
      </c>
      <c r="G93" s="67">
        <v>0.14574693462566651</v>
      </c>
      <c r="H93" s="189">
        <v>0.14235996527983324</v>
      </c>
      <c r="I93" s="84">
        <v>-7.5409170926403077E-2</v>
      </c>
      <c r="J93" s="85">
        <v>-3.3430104815574181E-3</v>
      </c>
      <c r="K93" s="86">
        <v>-1.6709484323041927E-2</v>
      </c>
      <c r="L93" s="69"/>
    </row>
    <row r="94" spans="1:12" ht="15" hidden="1" customHeight="1" x14ac:dyDescent="0.25">
      <c r="A94" s="1124" t="s">
        <v>39</v>
      </c>
      <c r="B94" s="1125"/>
      <c r="C94" s="107"/>
      <c r="D94" s="181" t="s">
        <v>39</v>
      </c>
      <c r="E94" s="234"/>
      <c r="F94" s="66" t="e">
        <v>#DIV/0!</v>
      </c>
      <c r="G94" s="67"/>
      <c r="H94" s="189"/>
      <c r="I94" s="84" t="e">
        <v>#DIV/0!</v>
      </c>
      <c r="J94" s="85" t="e">
        <v>#DIV/0!</v>
      </c>
      <c r="K94" s="86" t="e">
        <v>#DIV/0!</v>
      </c>
      <c r="L94" s="69"/>
    </row>
    <row r="95" spans="1:12" x14ac:dyDescent="0.25">
      <c r="A95" s="1124" t="s">
        <v>40</v>
      </c>
      <c r="B95" s="1125"/>
      <c r="C95" s="100" t="s">
        <v>37</v>
      </c>
      <c r="D95" s="181" t="s">
        <v>111</v>
      </c>
      <c r="E95" s="234">
        <v>0.16500000000000001</v>
      </c>
      <c r="F95" s="66">
        <v>0.16043040025476649</v>
      </c>
      <c r="G95" s="67">
        <v>0.16042702789053329</v>
      </c>
      <c r="H95" s="189">
        <v>0.15645520571128463</v>
      </c>
      <c r="I95" s="84">
        <v>-5.0883429876369901E-2</v>
      </c>
      <c r="J95" s="85">
        <v>-2.3849383771975197E-2</v>
      </c>
      <c r="K95" s="86">
        <v>-2.3828863941447447E-2</v>
      </c>
      <c r="L95" s="69"/>
    </row>
    <row r="96" spans="1:12" ht="15" hidden="1" customHeight="1" x14ac:dyDescent="0.25">
      <c r="A96" s="1124" t="s">
        <v>41</v>
      </c>
      <c r="B96" s="1125"/>
      <c r="C96" s="100" t="s">
        <v>37</v>
      </c>
      <c r="D96" s="181" t="s">
        <v>41</v>
      </c>
      <c r="E96" s="234"/>
      <c r="F96" s="66" t="e">
        <v>#DIV/0!</v>
      </c>
      <c r="G96" s="67"/>
      <c r="H96" s="189"/>
      <c r="I96" s="84" t="e">
        <v>#DIV/0!</v>
      </c>
      <c r="J96" s="85" t="e">
        <v>#DIV/0!</v>
      </c>
      <c r="K96" s="86" t="e">
        <v>#DIV/0!</v>
      </c>
      <c r="L96" s="69"/>
    </row>
    <row r="97" spans="1:12" x14ac:dyDescent="0.25">
      <c r="A97" s="1124" t="s">
        <v>49</v>
      </c>
      <c r="B97" s="1125"/>
      <c r="C97" s="100" t="s">
        <v>37</v>
      </c>
      <c r="D97" s="181" t="s">
        <v>112</v>
      </c>
      <c r="E97" s="234">
        <v>0.16500000000000001</v>
      </c>
      <c r="F97" s="66">
        <v>0.162838063809946</v>
      </c>
      <c r="G97" s="67">
        <v>0.15146671681083113</v>
      </c>
      <c r="H97" s="189" t="e">
        <v>#DIV/0!</v>
      </c>
      <c r="I97" s="84">
        <v>-0.10242925118958177</v>
      </c>
      <c r="J97" s="85">
        <v>-9.0512561445272782E-2</v>
      </c>
      <c r="K97" s="86">
        <v>-2.2232892664583739E-2</v>
      </c>
      <c r="L97" s="69"/>
    </row>
    <row r="98" spans="1:12" ht="15" hidden="1" customHeight="1" x14ac:dyDescent="0.25">
      <c r="A98" s="1124" t="s">
        <v>42</v>
      </c>
      <c r="B98" s="1125"/>
      <c r="C98" s="100" t="s">
        <v>37</v>
      </c>
      <c r="D98" s="181" t="s">
        <v>42</v>
      </c>
      <c r="E98" s="198"/>
      <c r="F98" s="66" t="e">
        <v>#DIV/0!</v>
      </c>
      <c r="G98" s="67"/>
      <c r="H98" s="192"/>
      <c r="I98" s="84" t="e">
        <v>#DIV/0!</v>
      </c>
      <c r="J98" s="85" t="e">
        <v>#DIV/0!</v>
      </c>
      <c r="K98" s="86" t="e">
        <v>#DIV/0!</v>
      </c>
      <c r="L98" s="69"/>
    </row>
    <row r="99" spans="1:12" ht="17.25" x14ac:dyDescent="0.25">
      <c r="A99" s="1136" t="s">
        <v>127</v>
      </c>
      <c r="B99" s="1137"/>
      <c r="C99" s="107" t="s">
        <v>35</v>
      </c>
      <c r="D99" s="225"/>
      <c r="E99" s="198"/>
      <c r="F99" s="66"/>
      <c r="G99" s="67"/>
      <c r="H99" s="192"/>
      <c r="I99" s="84"/>
      <c r="J99" s="85"/>
      <c r="K99" s="86"/>
      <c r="L99" s="69"/>
    </row>
    <row r="100" spans="1:12" x14ac:dyDescent="0.25">
      <c r="A100" s="1124" t="s">
        <v>36</v>
      </c>
      <c r="B100" s="1125"/>
      <c r="C100" s="107"/>
      <c r="D100" s="181" t="s">
        <v>109</v>
      </c>
      <c r="E100" s="233">
        <v>0.17668141592920353</v>
      </c>
      <c r="F100" s="66">
        <v>0.17360035360625803</v>
      </c>
      <c r="G100" s="67">
        <v>0.16792395522521089</v>
      </c>
      <c r="H100" s="189">
        <v>0.16869554380419527</v>
      </c>
      <c r="I100" s="84">
        <v>-4.1841005326442297E-2</v>
      </c>
      <c r="J100" s="85">
        <v>-2.4835581566904429E-2</v>
      </c>
      <c r="K100" s="86">
        <v>8.1282782863522241E-3</v>
      </c>
      <c r="L100" s="69"/>
    </row>
    <row r="101" spans="1:12" ht="15" hidden="1" customHeight="1" x14ac:dyDescent="0.25">
      <c r="A101" s="1124" t="s">
        <v>48</v>
      </c>
      <c r="B101" s="1125"/>
      <c r="C101" s="107"/>
      <c r="D101" s="181" t="s">
        <v>48</v>
      </c>
      <c r="E101" s="234">
        <v>0.16500000000000001</v>
      </c>
      <c r="F101" s="66" t="e">
        <v>#DIV/0!</v>
      </c>
      <c r="G101" s="67"/>
      <c r="H101" s="189"/>
      <c r="I101" s="84">
        <v>-1</v>
      </c>
      <c r="J101" s="85" t="e">
        <v>#DIV/0!</v>
      </c>
      <c r="K101" s="86" t="e">
        <v>#DIV/0!</v>
      </c>
      <c r="L101" s="69"/>
    </row>
    <row r="102" spans="1:12" x14ac:dyDescent="0.25">
      <c r="A102" s="1124" t="s">
        <v>38</v>
      </c>
      <c r="B102" s="1125"/>
      <c r="C102" s="107"/>
      <c r="D102" s="181" t="s">
        <v>110</v>
      </c>
      <c r="E102" s="234">
        <v>0.155</v>
      </c>
      <c r="F102" s="66">
        <v>0.14379227759758326</v>
      </c>
      <c r="G102" s="67">
        <v>0.14571722224055628</v>
      </c>
      <c r="H102" s="189">
        <v>0.14235996527983324</v>
      </c>
      <c r="I102" s="84">
        <v>-7.5409170926403077E-2</v>
      </c>
      <c r="J102" s="85">
        <v>-3.3430104815574181E-3</v>
      </c>
      <c r="K102" s="86">
        <v>-1.6508987044629591E-2</v>
      </c>
      <c r="L102" s="69"/>
    </row>
    <row r="103" spans="1:12" ht="15" hidden="1" customHeight="1" x14ac:dyDescent="0.25">
      <c r="A103" s="1124" t="s">
        <v>39</v>
      </c>
      <c r="B103" s="1125"/>
      <c r="C103" s="107"/>
      <c r="D103" s="181" t="s">
        <v>39</v>
      </c>
      <c r="E103" s="234"/>
      <c r="F103" s="66" t="e">
        <v>#DIV/0!</v>
      </c>
      <c r="G103" s="67"/>
      <c r="H103" s="189"/>
      <c r="I103" s="84" t="e">
        <v>#DIV/0!</v>
      </c>
      <c r="J103" s="85" t="e">
        <v>#DIV/0!</v>
      </c>
      <c r="K103" s="86" t="e">
        <v>#DIV/0!</v>
      </c>
      <c r="L103" s="69"/>
    </row>
    <row r="104" spans="1:12" x14ac:dyDescent="0.25">
      <c r="A104" s="1124" t="s">
        <v>40</v>
      </c>
      <c r="B104" s="1125"/>
      <c r="C104" s="107"/>
      <c r="D104" s="181" t="s">
        <v>111</v>
      </c>
      <c r="E104" s="234">
        <v>0.16500000000000001</v>
      </c>
      <c r="F104" s="66">
        <v>0.16043040025476649</v>
      </c>
      <c r="G104" s="67">
        <v>0.16042702789053329</v>
      </c>
      <c r="H104" s="189">
        <v>0.15645520571128463</v>
      </c>
      <c r="I104" s="84">
        <v>-5.0883429876369901E-2</v>
      </c>
      <c r="J104" s="85">
        <v>-2.3849383771975197E-2</v>
      </c>
      <c r="K104" s="86">
        <v>-2.3828863941447447E-2</v>
      </c>
      <c r="L104" s="69"/>
    </row>
    <row r="105" spans="1:12" ht="15" hidden="1" customHeight="1" x14ac:dyDescent="0.25">
      <c r="A105" s="1124" t="s">
        <v>41</v>
      </c>
      <c r="B105" s="1125"/>
      <c r="C105" s="100" t="s">
        <v>37</v>
      </c>
      <c r="D105" s="181" t="s">
        <v>41</v>
      </c>
      <c r="E105" s="234"/>
      <c r="F105" s="66" t="e">
        <v>#DIV/0!</v>
      </c>
      <c r="G105" s="67"/>
      <c r="H105" s="189"/>
      <c r="I105" s="84" t="e">
        <v>#DIV/0!</v>
      </c>
      <c r="J105" s="85" t="e">
        <v>#DIV/0!</v>
      </c>
      <c r="K105" s="86" t="e">
        <v>#DIV/0!</v>
      </c>
      <c r="L105" s="69"/>
    </row>
    <row r="106" spans="1:12" x14ac:dyDescent="0.25">
      <c r="A106" s="1124" t="s">
        <v>49</v>
      </c>
      <c r="B106" s="1125"/>
      <c r="C106" s="100" t="s">
        <v>37</v>
      </c>
      <c r="D106" s="181" t="s">
        <v>112</v>
      </c>
      <c r="E106" s="234">
        <v>0.16500000000000001</v>
      </c>
      <c r="F106" s="66">
        <v>0.162838063809946</v>
      </c>
      <c r="G106" s="67">
        <v>0.15146671681083113</v>
      </c>
      <c r="H106" s="189" t="e">
        <v>#DIV/0!</v>
      </c>
      <c r="I106" s="84">
        <v>-0.10242925118958177</v>
      </c>
      <c r="J106" s="85">
        <v>-9.0512561445272782E-2</v>
      </c>
      <c r="K106" s="86">
        <v>-2.2232892664583739E-2</v>
      </c>
      <c r="L106" s="69"/>
    </row>
    <row r="107" spans="1:12" ht="15" hidden="1" customHeight="1" x14ac:dyDescent="0.25">
      <c r="A107" s="1124" t="s">
        <v>42</v>
      </c>
      <c r="B107" s="1125"/>
      <c r="C107" s="100" t="s">
        <v>37</v>
      </c>
      <c r="D107" s="181" t="s">
        <v>42</v>
      </c>
      <c r="E107" s="198"/>
      <c r="F107" s="66" t="e">
        <v>#DIV/0!</v>
      </c>
      <c r="G107" s="67"/>
      <c r="H107" s="192"/>
      <c r="I107" s="84" t="e">
        <v>#DIV/0!</v>
      </c>
      <c r="J107" s="85" t="e">
        <v>#DIV/0!</v>
      </c>
      <c r="K107" s="86" t="e">
        <v>#DIV/0!</v>
      </c>
      <c r="L107" s="69"/>
    </row>
    <row r="108" spans="1:12" ht="17.25" x14ac:dyDescent="0.25">
      <c r="A108" s="1136" t="s">
        <v>128</v>
      </c>
      <c r="B108" s="1137"/>
      <c r="C108" s="107" t="s">
        <v>35</v>
      </c>
      <c r="D108" s="225"/>
      <c r="E108" s="198"/>
      <c r="F108" s="66"/>
      <c r="G108" s="67"/>
      <c r="H108" s="189"/>
      <c r="I108" s="84"/>
      <c r="J108" s="85"/>
      <c r="K108" s="86"/>
      <c r="L108" s="69"/>
    </row>
    <row r="109" spans="1:12" x14ac:dyDescent="0.25">
      <c r="A109" s="1124" t="s">
        <v>36</v>
      </c>
      <c r="B109" s="1125"/>
      <c r="C109" s="107"/>
      <c r="D109" s="181" t="s">
        <v>109</v>
      </c>
      <c r="E109" s="233">
        <v>1.1999999999999999E-3</v>
      </c>
      <c r="F109" s="66">
        <v>8.6263736392561867E-4</v>
      </c>
      <c r="G109" s="67">
        <v>8.1914124500102891E-4</v>
      </c>
      <c r="H109" s="193">
        <v>8.4347771902097636E-4</v>
      </c>
      <c r="I109" s="84">
        <v>-0.29462963389905678</v>
      </c>
      <c r="J109" s="85">
        <v>-1.8771415755512215E-2</v>
      </c>
      <c r="K109" s="86">
        <v>3.3331485243510817E-2</v>
      </c>
      <c r="L109" s="69"/>
    </row>
    <row r="110" spans="1:12" ht="15" hidden="1" customHeight="1" x14ac:dyDescent="0.25">
      <c r="A110" s="1124" t="s">
        <v>48</v>
      </c>
      <c r="B110" s="1125"/>
      <c r="C110" s="107"/>
      <c r="D110" s="181" t="s">
        <v>48</v>
      </c>
      <c r="E110" s="234">
        <v>1E-3</v>
      </c>
      <c r="F110" s="66" t="e">
        <v>#DIV/0!</v>
      </c>
      <c r="G110" s="67"/>
      <c r="H110" s="193"/>
      <c r="I110" s="84">
        <v>-1</v>
      </c>
      <c r="J110" s="85" t="e">
        <v>#DIV/0!</v>
      </c>
      <c r="K110" s="86" t="e">
        <v>#DIV/0!</v>
      </c>
      <c r="L110" s="69"/>
    </row>
    <row r="111" spans="1:12" x14ac:dyDescent="0.25">
      <c r="A111" s="1124" t="s">
        <v>38</v>
      </c>
      <c r="B111" s="1125"/>
      <c r="C111" s="107"/>
      <c r="D111" s="181" t="s">
        <v>110</v>
      </c>
      <c r="E111" s="234">
        <v>1E-3</v>
      </c>
      <c r="F111" s="108">
        <v>7.1716909431155686E-4</v>
      </c>
      <c r="G111" s="109">
        <v>7.2179217164622714E-4</v>
      </c>
      <c r="H111" s="193">
        <v>7.1179982639916659E-4</v>
      </c>
      <c r="I111" s="84">
        <v>-0.283442107467962</v>
      </c>
      <c r="J111" s="85">
        <v>-8.5224221786295198E-4</v>
      </c>
      <c r="K111" s="86">
        <v>-7.2517814958439489E-3</v>
      </c>
      <c r="L111" s="69"/>
    </row>
    <row r="112" spans="1:12" ht="15" hidden="1" customHeight="1" x14ac:dyDescent="0.25">
      <c r="A112" s="1124" t="s">
        <v>39</v>
      </c>
      <c r="B112" s="1125"/>
      <c r="C112" s="107"/>
      <c r="D112" s="181" t="s">
        <v>39</v>
      </c>
      <c r="E112" s="234">
        <v>1E-3</v>
      </c>
      <c r="F112" s="108" t="e">
        <v>#DIV/0!</v>
      </c>
      <c r="G112" s="109"/>
      <c r="H112" s="193"/>
      <c r="I112" s="84">
        <v>-1</v>
      </c>
      <c r="J112" s="85" t="e">
        <v>#DIV/0!</v>
      </c>
      <c r="K112" s="86" t="e">
        <v>#DIV/0!</v>
      </c>
      <c r="L112" s="69"/>
    </row>
    <row r="113" spans="1:12" x14ac:dyDescent="0.25">
      <c r="A113" s="1124" t="s">
        <v>40</v>
      </c>
      <c r="B113" s="1125"/>
      <c r="C113" s="100" t="s">
        <v>37</v>
      </c>
      <c r="D113" s="181" t="s">
        <v>111</v>
      </c>
      <c r="E113" s="234">
        <v>1E-3</v>
      </c>
      <c r="F113" s="108">
        <v>8.0111215954846524E-4</v>
      </c>
      <c r="G113" s="109">
        <v>7.7677712497388636E-4</v>
      </c>
      <c r="H113" s="193">
        <v>7.8227602855642344E-4</v>
      </c>
      <c r="I113" s="84">
        <v>-0.21700072420863822</v>
      </c>
      <c r="J113" s="85">
        <v>-2.2609672742094564E-2</v>
      </c>
      <c r="K113" s="86">
        <v>8.010213763290995E-3</v>
      </c>
      <c r="L113" s="69"/>
    </row>
    <row r="114" spans="1:12" ht="15" hidden="1" customHeight="1" x14ac:dyDescent="0.25">
      <c r="A114" s="1124" t="s">
        <v>41</v>
      </c>
      <c r="B114" s="1125"/>
      <c r="C114" s="100" t="s">
        <v>37</v>
      </c>
      <c r="D114" s="181" t="s">
        <v>41</v>
      </c>
      <c r="E114" s="234"/>
      <c r="F114" s="108" t="e">
        <v>#DIV/0!</v>
      </c>
      <c r="G114" s="109"/>
      <c r="H114" s="193"/>
      <c r="I114" s="84" t="e">
        <v>#DIV/0!</v>
      </c>
      <c r="J114" s="85" t="e">
        <v>#DIV/0!</v>
      </c>
      <c r="K114" s="86" t="e">
        <v>#DIV/0!</v>
      </c>
      <c r="L114" s="69"/>
    </row>
    <row r="115" spans="1:12" x14ac:dyDescent="0.25">
      <c r="A115" s="1124" t="s">
        <v>49</v>
      </c>
      <c r="B115" s="1125"/>
      <c r="C115" s="100" t="s">
        <v>37</v>
      </c>
      <c r="D115" s="181" t="s">
        <v>112</v>
      </c>
      <c r="E115" s="234">
        <v>1E-3</v>
      </c>
      <c r="F115" s="108">
        <v>7.9440220253163398E-4</v>
      </c>
      <c r="G115" s="109">
        <v>7.8977059044753675E-4</v>
      </c>
      <c r="H115" s="193" t="e">
        <v>#DIV/0!</v>
      </c>
      <c r="I115" s="84">
        <v>-0.20661157024793392</v>
      </c>
      <c r="J115" s="85">
        <v>-1.2761454793770144E-3</v>
      </c>
      <c r="K115" s="86">
        <v>4.58087367178262E-3</v>
      </c>
      <c r="L115" s="69"/>
    </row>
    <row r="116" spans="1:12" ht="15" hidden="1" customHeight="1" x14ac:dyDescent="0.25">
      <c r="A116" s="1124" t="s">
        <v>42</v>
      </c>
      <c r="B116" s="1125"/>
      <c r="C116" s="100" t="s">
        <v>37</v>
      </c>
      <c r="D116" s="181" t="s">
        <v>42</v>
      </c>
      <c r="E116" s="198"/>
      <c r="F116" s="108" t="e">
        <v>#DIV/0!</v>
      </c>
      <c r="G116" s="109"/>
      <c r="H116" s="194"/>
      <c r="I116" s="84" t="e">
        <v>#DIV/0!</v>
      </c>
      <c r="J116" s="85" t="e">
        <v>#DIV/0!</v>
      </c>
      <c r="K116" s="86" t="e">
        <v>#DIV/0!</v>
      </c>
      <c r="L116" s="69"/>
    </row>
    <row r="117" spans="1:12" x14ac:dyDescent="0.25">
      <c r="A117" s="1136" t="s">
        <v>129</v>
      </c>
      <c r="B117" s="1137"/>
      <c r="C117" s="107" t="s">
        <v>35</v>
      </c>
      <c r="D117" s="225"/>
      <c r="E117" s="198"/>
      <c r="F117" s="108"/>
      <c r="G117" s="109"/>
      <c r="H117" s="194"/>
      <c r="I117" s="84"/>
      <c r="J117" s="85"/>
      <c r="K117" s="86"/>
      <c r="L117" s="69"/>
    </row>
    <row r="118" spans="1:12" x14ac:dyDescent="0.25">
      <c r="A118" s="1124" t="s">
        <v>36</v>
      </c>
      <c r="B118" s="1125"/>
      <c r="C118" s="107"/>
      <c r="D118" s="181" t="s">
        <v>109</v>
      </c>
      <c r="E118" s="233">
        <v>0.12</v>
      </c>
      <c r="F118" s="108">
        <v>9.1128082499219387E-2</v>
      </c>
      <c r="G118" s="109">
        <v>7.8257086775869858E-2</v>
      </c>
      <c r="H118" s="193">
        <v>8.1779573712364134E-2</v>
      </c>
      <c r="I118" s="84">
        <v>-0.29462963389905683</v>
      </c>
      <c r="J118" s="85">
        <v>-7.1148633761296889E-2</v>
      </c>
      <c r="K118" s="86">
        <v>8.1620175493330865E-2</v>
      </c>
      <c r="L118" s="69"/>
    </row>
    <row r="119" spans="1:12" ht="15" hidden="1" customHeight="1" x14ac:dyDescent="0.25">
      <c r="A119" s="1124" t="s">
        <v>48</v>
      </c>
      <c r="B119" s="1125"/>
      <c r="C119" s="107"/>
      <c r="D119" s="181" t="s">
        <v>48</v>
      </c>
      <c r="E119" s="234" t="s">
        <v>55</v>
      </c>
      <c r="F119" s="108" t="e">
        <v>#DIV/0!</v>
      </c>
      <c r="G119" s="109"/>
      <c r="H119" s="193"/>
      <c r="I119" s="84" t="e">
        <v>#VALUE!</v>
      </c>
      <c r="J119" s="85" t="e">
        <v>#DIV/0!</v>
      </c>
      <c r="K119" s="86" t="e">
        <v>#DIV/0!</v>
      </c>
      <c r="L119" s="69"/>
    </row>
    <row r="120" spans="1:12" x14ac:dyDescent="0.25">
      <c r="A120" s="1124" t="s">
        <v>38</v>
      </c>
      <c r="B120" s="1125"/>
      <c r="C120" s="107"/>
      <c r="D120" s="181" t="s">
        <v>110</v>
      </c>
      <c r="E120" s="234">
        <v>0.12</v>
      </c>
      <c r="F120" s="108">
        <v>7.496277737135508E-2</v>
      </c>
      <c r="G120" s="109">
        <v>7.1096065671056821E-2</v>
      </c>
      <c r="H120" s="193">
        <v>7.3726489116037394E-2</v>
      </c>
      <c r="I120" s="84">
        <v>-0.40286842288996866</v>
      </c>
      <c r="J120" s="85">
        <v>-4.4115069293243547E-2</v>
      </c>
      <c r="K120" s="86">
        <v>7.8727785688822317E-3</v>
      </c>
      <c r="L120" s="69"/>
    </row>
    <row r="121" spans="1:12" ht="15" hidden="1" customHeight="1" x14ac:dyDescent="0.25">
      <c r="A121" s="1124" t="s">
        <v>39</v>
      </c>
      <c r="B121" s="1125"/>
      <c r="C121" s="107"/>
      <c r="D121" s="181" t="s">
        <v>39</v>
      </c>
      <c r="E121" s="234"/>
      <c r="F121" s="108" t="e">
        <v>#DIV/0!</v>
      </c>
      <c r="G121" s="109"/>
      <c r="H121" s="193"/>
      <c r="I121" s="84" t="e">
        <v>#DIV/0!</v>
      </c>
      <c r="J121" s="85" t="e">
        <v>#DIV/0!</v>
      </c>
      <c r="K121" s="86" t="e">
        <v>#DIV/0!</v>
      </c>
      <c r="L121" s="69"/>
    </row>
    <row r="122" spans="1:12" x14ac:dyDescent="0.25">
      <c r="A122" s="1124" t="s">
        <v>40</v>
      </c>
      <c r="B122" s="1125"/>
      <c r="C122" s="100" t="s">
        <v>37</v>
      </c>
      <c r="D122" s="181" t="s">
        <v>111</v>
      </c>
      <c r="E122" s="234">
        <v>0.12</v>
      </c>
      <c r="F122" s="108">
        <v>8.4019272402644507E-2</v>
      </c>
      <c r="G122" s="109">
        <v>7.8257086775869858E-2</v>
      </c>
      <c r="H122" s="193">
        <v>8.4091232834028626E-2</v>
      </c>
      <c r="I122" s="84">
        <v>-0.35277526209026844</v>
      </c>
      <c r="J122" s="85">
        <v>-7.5605318539711433E-2</v>
      </c>
      <c r="K122" s="86">
        <v>-7.5407640510844328E-3</v>
      </c>
      <c r="L122" s="69"/>
    </row>
    <row r="123" spans="1:12" ht="15" hidden="1" customHeight="1" x14ac:dyDescent="0.25">
      <c r="A123" s="1124" t="s">
        <v>41</v>
      </c>
      <c r="B123" s="1125"/>
      <c r="C123" s="100" t="s">
        <v>37</v>
      </c>
      <c r="D123" s="181" t="s">
        <v>41</v>
      </c>
      <c r="E123" s="234"/>
      <c r="F123" s="108" t="e">
        <v>#DIV/0!</v>
      </c>
      <c r="G123" s="109"/>
      <c r="H123" s="193"/>
      <c r="I123" s="84" t="e">
        <v>#DIV/0!</v>
      </c>
      <c r="J123" s="85" t="e">
        <v>#DIV/0!</v>
      </c>
      <c r="K123" s="86" t="e">
        <v>#DIV/0!</v>
      </c>
      <c r="L123" s="69"/>
    </row>
    <row r="124" spans="1:12" x14ac:dyDescent="0.25">
      <c r="A124" s="1124" t="s">
        <v>49</v>
      </c>
      <c r="B124" s="1125"/>
      <c r="C124" s="100" t="s">
        <v>37</v>
      </c>
      <c r="D124" s="181" t="s">
        <v>112</v>
      </c>
      <c r="E124" s="234" t="s">
        <v>55</v>
      </c>
      <c r="F124" s="108">
        <v>9.4929394956282352E-3</v>
      </c>
      <c r="G124" s="109">
        <v>0</v>
      </c>
      <c r="H124" s="193" t="e">
        <v>#DIV/0!</v>
      </c>
      <c r="I124" s="84" t="e">
        <v>#VALUE!</v>
      </c>
      <c r="J124" s="85">
        <v>-1</v>
      </c>
      <c r="K124" s="86" t="e">
        <v>#DIV/0!</v>
      </c>
      <c r="L124" s="69"/>
    </row>
    <row r="125" spans="1:12" ht="15" hidden="1" customHeight="1" x14ac:dyDescent="0.25">
      <c r="A125" s="1124" t="s">
        <v>42</v>
      </c>
      <c r="B125" s="1125"/>
      <c r="C125" s="100" t="s">
        <v>37</v>
      </c>
      <c r="D125" s="181" t="s">
        <v>42</v>
      </c>
      <c r="E125" s="198"/>
      <c r="F125" s="66" t="e">
        <v>#DIV/0!</v>
      </c>
      <c r="G125" s="67"/>
      <c r="H125" s="192"/>
      <c r="I125" s="84" t="e">
        <v>#DIV/0!</v>
      </c>
      <c r="J125" s="85" t="e">
        <v>#DIV/0!</v>
      </c>
      <c r="K125" s="86" t="e">
        <v>#DIV/0!</v>
      </c>
      <c r="L125" s="69"/>
    </row>
    <row r="126" spans="1:12" x14ac:dyDescent="0.25">
      <c r="A126" s="1136" t="s">
        <v>130</v>
      </c>
      <c r="B126" s="1137"/>
      <c r="C126" s="107" t="s">
        <v>62</v>
      </c>
      <c r="D126" s="225"/>
      <c r="E126" s="198"/>
      <c r="F126" s="66"/>
      <c r="G126" s="67"/>
      <c r="H126" s="192"/>
      <c r="I126" s="84"/>
      <c r="J126" s="85"/>
      <c r="K126" s="86"/>
      <c r="L126" s="69"/>
    </row>
    <row r="127" spans="1:12" x14ac:dyDescent="0.25">
      <c r="A127" s="1124" t="s">
        <v>36</v>
      </c>
      <c r="B127" s="1125"/>
      <c r="C127" s="107"/>
      <c r="D127" s="181" t="s">
        <v>109</v>
      </c>
      <c r="E127" s="235">
        <v>0.06</v>
      </c>
      <c r="F127" s="98">
        <v>1.246777735853604E-2</v>
      </c>
      <c r="G127" s="99">
        <v>8.2569437496103678E-3</v>
      </c>
      <c r="H127" s="189">
        <v>8.5022554077314391E-3</v>
      </c>
      <c r="I127" s="84">
        <v>-0.8577973341940498</v>
      </c>
      <c r="J127" s="85">
        <v>-0.31566311275878844</v>
      </c>
      <c r="K127" s="86">
        <v>3.3331485243511282E-2</v>
      </c>
      <c r="L127" s="69"/>
    </row>
    <row r="128" spans="1:12" ht="15" hidden="1" customHeight="1" x14ac:dyDescent="0.25">
      <c r="A128" s="1124" t="s">
        <v>48</v>
      </c>
      <c r="B128" s="1125"/>
      <c r="C128" s="107"/>
      <c r="D128" s="181" t="s">
        <v>48</v>
      </c>
      <c r="E128" s="235">
        <v>0.04</v>
      </c>
      <c r="F128" s="98" t="e">
        <v>#DIV/0!</v>
      </c>
      <c r="G128" s="99"/>
      <c r="H128" s="189"/>
      <c r="I128" s="84">
        <v>-1</v>
      </c>
      <c r="J128" s="85" t="e">
        <v>#DIV/0!</v>
      </c>
      <c r="K128" s="86" t="e">
        <v>#DIV/0!</v>
      </c>
      <c r="L128" s="69"/>
    </row>
    <row r="129" spans="1:12" x14ac:dyDescent="0.25">
      <c r="A129" s="1124" t="s">
        <v>38</v>
      </c>
      <c r="B129" s="1125"/>
      <c r="C129" s="107"/>
      <c r="D129" s="181" t="s">
        <v>110</v>
      </c>
      <c r="E129" s="235">
        <v>0.06</v>
      </c>
      <c r="F129" s="98">
        <v>9.2063531664320492E-3</v>
      </c>
      <c r="G129" s="99">
        <v>7.1666022691829643E-3</v>
      </c>
      <c r="H129" s="187">
        <v>8.4388977537108653E-3</v>
      </c>
      <c r="I129" s="84">
        <v>-0.85987790168680289</v>
      </c>
      <c r="J129" s="85">
        <v>-8.6790855531549069E-2</v>
      </c>
      <c r="K129" s="86">
        <v>0.17312578304283538</v>
      </c>
      <c r="L129" s="69"/>
    </row>
    <row r="130" spans="1:12" ht="15" hidden="1" customHeight="1" x14ac:dyDescent="0.25">
      <c r="A130" s="1124" t="s">
        <v>39</v>
      </c>
      <c r="B130" s="1125"/>
      <c r="C130" s="107"/>
      <c r="D130" s="181" t="s">
        <v>39</v>
      </c>
      <c r="E130" s="235"/>
      <c r="F130" s="98" t="e">
        <v>#DIV/0!</v>
      </c>
      <c r="G130" s="99"/>
      <c r="H130" s="187"/>
      <c r="I130" s="84" t="e">
        <v>#DIV/0!</v>
      </c>
      <c r="J130" s="85" t="e">
        <v>#DIV/0!</v>
      </c>
      <c r="K130" s="86" t="e">
        <v>#DIV/0!</v>
      </c>
      <c r="L130" s="69"/>
    </row>
    <row r="131" spans="1:12" x14ac:dyDescent="0.25">
      <c r="A131" s="1124" t="s">
        <v>40</v>
      </c>
      <c r="B131" s="1125"/>
      <c r="C131" s="100" t="s">
        <v>37</v>
      </c>
      <c r="D131" s="181" t="s">
        <v>111</v>
      </c>
      <c r="E131" s="235">
        <v>0.06</v>
      </c>
      <c r="F131" s="98">
        <v>1.1908078804316628E-2</v>
      </c>
      <c r="G131" s="99">
        <v>8.2986138512284539E-3</v>
      </c>
      <c r="H131" s="187">
        <v>9.8571733537642352E-3</v>
      </c>
      <c r="I131" s="84">
        <v>-0.85425395782860769</v>
      </c>
      <c r="J131" s="85">
        <v>-0.26564455324954717</v>
      </c>
      <c r="K131" s="86">
        <v>5.3761831439962438E-2</v>
      </c>
      <c r="L131" s="69"/>
    </row>
    <row r="132" spans="1:12" ht="15" hidden="1" customHeight="1" x14ac:dyDescent="0.25">
      <c r="A132" s="1124" t="s">
        <v>41</v>
      </c>
      <c r="B132" s="1125"/>
      <c r="C132" s="100" t="s">
        <v>37</v>
      </c>
      <c r="D132" s="181" t="s">
        <v>41</v>
      </c>
      <c r="E132" s="235"/>
      <c r="F132" s="98" t="e">
        <v>#DIV/0!</v>
      </c>
      <c r="G132" s="99"/>
      <c r="H132" s="187"/>
      <c r="I132" s="84" t="e">
        <v>#DIV/0!</v>
      </c>
      <c r="J132" s="85" t="e">
        <v>#DIV/0!</v>
      </c>
      <c r="K132" s="86" t="e">
        <v>#DIV/0!</v>
      </c>
      <c r="L132" s="69"/>
    </row>
    <row r="133" spans="1:12" x14ac:dyDescent="0.25">
      <c r="A133" s="1124" t="s">
        <v>49</v>
      </c>
      <c r="B133" s="1125"/>
      <c r="C133" s="100" t="s">
        <v>37</v>
      </c>
      <c r="D133" s="181" t="s">
        <v>112</v>
      </c>
      <c r="E133" s="235">
        <v>0.04</v>
      </c>
      <c r="F133" s="98">
        <v>3.0659565398695604E-3</v>
      </c>
      <c r="G133" s="99">
        <v>0</v>
      </c>
      <c r="H133" s="187" t="e">
        <v>#DIV/0!</v>
      </c>
      <c r="I133" s="84">
        <v>-1</v>
      </c>
      <c r="J133" s="85"/>
      <c r="K133" s="86" t="e">
        <v>#DIV/0!</v>
      </c>
      <c r="L133" s="69"/>
    </row>
    <row r="134" spans="1:12" ht="15" hidden="1" customHeight="1" x14ac:dyDescent="0.25">
      <c r="A134" s="1124" t="s">
        <v>42</v>
      </c>
      <c r="B134" s="1125"/>
      <c r="C134" s="100" t="s">
        <v>37</v>
      </c>
      <c r="D134" s="181" t="s">
        <v>42</v>
      </c>
      <c r="E134" s="198"/>
      <c r="F134" s="66" t="e">
        <v>#DIV/0!</v>
      </c>
      <c r="G134" s="67"/>
      <c r="H134" s="192"/>
      <c r="I134" s="84" t="e">
        <v>#DIV/0!</v>
      </c>
      <c r="J134" s="85" t="e">
        <v>#DIV/0!</v>
      </c>
      <c r="K134" s="86" t="e">
        <v>#DIV/0!</v>
      </c>
      <c r="L134" s="69"/>
    </row>
    <row r="135" spans="1:12" x14ac:dyDescent="0.25">
      <c r="A135" s="1136" t="s">
        <v>131</v>
      </c>
      <c r="B135" s="1137"/>
      <c r="C135" s="107" t="s">
        <v>35</v>
      </c>
      <c r="D135" s="225"/>
      <c r="E135" s="198"/>
      <c r="F135" s="66"/>
      <c r="G135" s="67"/>
      <c r="H135" s="192"/>
      <c r="I135" s="84"/>
      <c r="J135" s="85"/>
      <c r="K135" s="86"/>
      <c r="L135" s="69"/>
    </row>
    <row r="136" spans="1:12" x14ac:dyDescent="0.25">
      <c r="A136" s="1124" t="s">
        <v>36</v>
      </c>
      <c r="B136" s="1125"/>
      <c r="C136" s="107"/>
      <c r="D136" s="181" t="s">
        <v>109</v>
      </c>
      <c r="E136" s="234">
        <v>0.03</v>
      </c>
      <c r="F136" s="98">
        <v>2.9942354852487901E-2</v>
      </c>
      <c r="G136" s="99">
        <v>3.0555555555555555E-2</v>
      </c>
      <c r="H136" s="187">
        <v>2.6790450928381962E-2</v>
      </c>
      <c r="I136" s="84">
        <v>1.4492753623188484E-2</v>
      </c>
      <c r="J136" s="85">
        <v>1.6445859339845381E-2</v>
      </c>
      <c r="K136" s="86">
        <v>-3.9525691699604012E-3</v>
      </c>
      <c r="L136" s="69"/>
    </row>
    <row r="137" spans="1:12" ht="15" hidden="1" customHeight="1" x14ac:dyDescent="0.25">
      <c r="A137" s="1124" t="s">
        <v>48</v>
      </c>
      <c r="B137" s="1125"/>
      <c r="C137" s="107"/>
      <c r="D137" s="181" t="s">
        <v>48</v>
      </c>
      <c r="E137" s="234">
        <v>0.03</v>
      </c>
      <c r="F137" s="98">
        <v>3.0127699691463859E-2</v>
      </c>
      <c r="G137" s="99"/>
      <c r="H137" s="187"/>
      <c r="I137" s="84">
        <v>-1</v>
      </c>
      <c r="J137" s="85">
        <v>-1</v>
      </c>
      <c r="K137" s="86" t="e">
        <v>#DIV/0!</v>
      </c>
      <c r="L137" s="69"/>
    </row>
    <row r="138" spans="1:12" x14ac:dyDescent="0.25">
      <c r="A138" s="1124" t="s">
        <v>38</v>
      </c>
      <c r="B138" s="1125"/>
      <c r="C138" s="107"/>
      <c r="D138" s="181" t="s">
        <v>110</v>
      </c>
      <c r="E138" s="234">
        <v>0.03</v>
      </c>
      <c r="F138" s="98">
        <v>3.0024823103930811E-2</v>
      </c>
      <c r="G138" s="99">
        <v>3.006893373160887E-2</v>
      </c>
      <c r="H138" s="187">
        <v>2.5190439724315831E-3</v>
      </c>
      <c r="I138" s="84">
        <v>3.3695583439467131E-3</v>
      </c>
      <c r="J138" s="85">
        <v>2.5400198403701829E-3</v>
      </c>
      <c r="K138" s="86">
        <v>1.0693102388173747E-3</v>
      </c>
      <c r="L138" s="69"/>
    </row>
    <row r="139" spans="1:12" ht="15" hidden="1" customHeight="1" x14ac:dyDescent="0.25">
      <c r="A139" s="1124" t="s">
        <v>39</v>
      </c>
      <c r="B139" s="1125"/>
      <c r="C139" s="107"/>
      <c r="D139" s="181" t="s">
        <v>39</v>
      </c>
      <c r="E139" s="234"/>
      <c r="F139" s="98">
        <v>0.03</v>
      </c>
      <c r="G139" s="99"/>
      <c r="H139" s="187"/>
      <c r="I139" s="84" t="e">
        <v>#DIV/0!</v>
      </c>
      <c r="J139" s="85">
        <v>-1</v>
      </c>
      <c r="K139" s="86" t="e">
        <v>#DIV/0!</v>
      </c>
      <c r="L139" s="69"/>
    </row>
    <row r="140" spans="1:12" x14ac:dyDescent="0.25">
      <c r="A140" s="1124" t="s">
        <v>40</v>
      </c>
      <c r="B140" s="1125"/>
      <c r="C140" s="100" t="s">
        <v>37</v>
      </c>
      <c r="D140" s="181" t="s">
        <v>111</v>
      </c>
      <c r="E140" s="234">
        <v>0.03</v>
      </c>
      <c r="F140" s="98">
        <v>2.994223613738782E-2</v>
      </c>
      <c r="G140" s="99">
        <v>3.022402486077139E-2</v>
      </c>
      <c r="H140" s="187">
        <v>0</v>
      </c>
      <c r="I140" s="84">
        <v>-1.9568338076410979E-2</v>
      </c>
      <c r="J140" s="85">
        <v>-1.7676912213622206E-2</v>
      </c>
      <c r="K140" s="86">
        <v>-2.683543991245315E-2</v>
      </c>
      <c r="L140" s="69"/>
    </row>
    <row r="141" spans="1:12" ht="15" hidden="1" customHeight="1" x14ac:dyDescent="0.25">
      <c r="A141" s="1124" t="s">
        <v>41</v>
      </c>
      <c r="B141" s="1125"/>
      <c r="C141" s="100" t="s">
        <v>37</v>
      </c>
      <c r="D141" s="181" t="s">
        <v>41</v>
      </c>
      <c r="E141" s="234"/>
      <c r="F141" s="98">
        <v>0.03</v>
      </c>
      <c r="G141" s="99"/>
      <c r="H141" s="187"/>
      <c r="I141" s="84" t="e">
        <v>#DIV/0!</v>
      </c>
      <c r="J141" s="85">
        <v>-1</v>
      </c>
      <c r="K141" s="86" t="e">
        <v>#DIV/0!</v>
      </c>
      <c r="L141" s="69"/>
    </row>
    <row r="142" spans="1:12" x14ac:dyDescent="0.25">
      <c r="A142" s="1124" t="s">
        <v>49</v>
      </c>
      <c r="B142" s="1125"/>
      <c r="C142" s="100" t="s">
        <v>37</v>
      </c>
      <c r="D142" s="181" t="s">
        <v>112</v>
      </c>
      <c r="E142" s="234">
        <v>0.03</v>
      </c>
      <c r="F142" s="98">
        <v>3.0249986064411757E-2</v>
      </c>
      <c r="G142" s="99">
        <v>3.0556600225648739E-2</v>
      </c>
      <c r="H142" s="187" t="e">
        <v>#DIV/0!</v>
      </c>
      <c r="I142" s="84">
        <v>-5.3259871441688434E-3</v>
      </c>
      <c r="J142" s="85">
        <v>-1.3545979091173888E-2</v>
      </c>
      <c r="K142" s="86">
        <v>-2.344435685526583E-2</v>
      </c>
      <c r="L142" s="69"/>
    </row>
    <row r="143" spans="1:12" ht="15" hidden="1" customHeight="1" x14ac:dyDescent="0.25">
      <c r="A143" s="1124" t="s">
        <v>42</v>
      </c>
      <c r="B143" s="1125"/>
      <c r="C143" s="100" t="s">
        <v>37</v>
      </c>
      <c r="D143" s="181" t="s">
        <v>42</v>
      </c>
      <c r="E143" s="198"/>
      <c r="F143" s="66" t="e">
        <v>#DIV/0!</v>
      </c>
      <c r="G143" s="67"/>
      <c r="H143" s="192"/>
      <c r="I143" s="84" t="e">
        <v>#DIV/0!</v>
      </c>
      <c r="J143" s="85" t="e">
        <v>#DIV/0!</v>
      </c>
      <c r="K143" s="86" t="e">
        <v>#DIV/0!</v>
      </c>
      <c r="L143" s="69"/>
    </row>
    <row r="144" spans="1:12" x14ac:dyDescent="0.25">
      <c r="A144" s="1136" t="s">
        <v>132</v>
      </c>
      <c r="B144" s="1137"/>
      <c r="C144" s="107" t="s">
        <v>35</v>
      </c>
      <c r="D144" s="225"/>
      <c r="E144" s="198"/>
      <c r="F144" s="66"/>
      <c r="G144" s="67"/>
      <c r="H144" s="192"/>
      <c r="I144" s="84"/>
      <c r="J144" s="85"/>
      <c r="K144" s="86"/>
      <c r="L144" s="69"/>
    </row>
    <row r="145" spans="1:12" x14ac:dyDescent="0.25">
      <c r="A145" s="1124" t="s">
        <v>36</v>
      </c>
      <c r="B145" s="1125"/>
      <c r="C145" s="107"/>
      <c r="D145" s="181" t="s">
        <v>109</v>
      </c>
      <c r="E145" s="236">
        <v>0.15</v>
      </c>
      <c r="F145" s="66">
        <v>0.14041128278162729</v>
      </c>
      <c r="G145" s="67">
        <v>0.125</v>
      </c>
      <c r="H145" s="187">
        <v>0.10610079575596817</v>
      </c>
      <c r="I145" s="84">
        <v>-0.13043478260869565</v>
      </c>
      <c r="J145" s="85">
        <v>-7.1051983681734862E-2</v>
      </c>
      <c r="K145" s="86">
        <v>4.3478260869565188E-2</v>
      </c>
      <c r="L145" s="69"/>
    </row>
    <row r="146" spans="1:12" ht="15" hidden="1" customHeight="1" x14ac:dyDescent="0.25">
      <c r="A146" s="1124" t="s">
        <v>48</v>
      </c>
      <c r="B146" s="1125"/>
      <c r="C146" s="107"/>
      <c r="D146" s="181" t="s">
        <v>48</v>
      </c>
      <c r="E146" s="236">
        <v>0.2</v>
      </c>
      <c r="F146" s="66" t="e">
        <v>#DIV/0!</v>
      </c>
      <c r="G146" s="67"/>
      <c r="H146" s="189"/>
      <c r="I146" s="84">
        <v>-1</v>
      </c>
      <c r="J146" s="85" t="e">
        <v>#DIV/0!</v>
      </c>
      <c r="K146" s="86" t="e">
        <v>#DIV/0!</v>
      </c>
      <c r="L146" s="69"/>
    </row>
    <row r="147" spans="1:12" x14ac:dyDescent="0.25">
      <c r="A147" s="1124" t="s">
        <v>38</v>
      </c>
      <c r="B147" s="1125"/>
      <c r="C147" s="107"/>
      <c r="D147" s="181" t="s">
        <v>110</v>
      </c>
      <c r="E147" s="236">
        <v>0.15</v>
      </c>
      <c r="F147" s="98">
        <v>0.13763699790701925</v>
      </c>
      <c r="G147" s="99">
        <v>0.11498693037680467</v>
      </c>
      <c r="H147" s="187">
        <v>0.11023336423360607</v>
      </c>
      <c r="I147" s="84">
        <v>-0.23394491268959411</v>
      </c>
      <c r="J147" s="85">
        <v>-0.16513535717927222</v>
      </c>
      <c r="K147" s="86">
        <v>-6.8414105834466101E-4</v>
      </c>
      <c r="L147" s="69"/>
    </row>
    <row r="148" spans="1:12" ht="15" hidden="1" customHeight="1" x14ac:dyDescent="0.25">
      <c r="A148" s="1124" t="s">
        <v>39</v>
      </c>
      <c r="B148" s="1125"/>
      <c r="C148" s="107"/>
      <c r="D148" s="181" t="s">
        <v>39</v>
      </c>
      <c r="E148" s="236"/>
      <c r="F148" s="98" t="e">
        <v>#DIV/0!</v>
      </c>
      <c r="G148" s="99"/>
      <c r="H148" s="187"/>
      <c r="I148" s="84" t="e">
        <v>#DIV/0!</v>
      </c>
      <c r="J148" s="85" t="e">
        <v>#DIV/0!</v>
      </c>
      <c r="K148" s="86" t="e">
        <v>#DIV/0!</v>
      </c>
      <c r="L148" s="69"/>
    </row>
    <row r="149" spans="1:12" x14ac:dyDescent="0.25">
      <c r="A149" s="1124" t="s">
        <v>40</v>
      </c>
      <c r="B149" s="1125"/>
      <c r="C149" s="100" t="s">
        <v>37</v>
      </c>
      <c r="D149" s="181" t="s">
        <v>111</v>
      </c>
      <c r="E149" s="236">
        <v>0.15</v>
      </c>
      <c r="F149" s="98">
        <v>0.13565979244783691</v>
      </c>
      <c r="G149" s="99">
        <v>0.11877172708865434</v>
      </c>
      <c r="H149" s="187">
        <v>0.10791601460615545</v>
      </c>
      <c r="I149" s="84">
        <v>-0.26461329236658526</v>
      </c>
      <c r="J149" s="85">
        <v>-0.18687767278261769</v>
      </c>
      <c r="K149" s="86">
        <v>-7.1260401369128756E-2</v>
      </c>
      <c r="L149" s="69"/>
    </row>
    <row r="150" spans="1:12" ht="15" hidden="1" customHeight="1" x14ac:dyDescent="0.25">
      <c r="A150" s="1124" t="s">
        <v>41</v>
      </c>
      <c r="B150" s="1125"/>
      <c r="C150" s="100" t="s">
        <v>37</v>
      </c>
      <c r="D150" s="181" t="s">
        <v>41</v>
      </c>
      <c r="E150" s="236"/>
      <c r="F150" s="98" t="e">
        <v>#DIV/0!</v>
      </c>
      <c r="G150" s="99"/>
      <c r="H150" s="187"/>
      <c r="I150" s="84" t="e">
        <v>#DIV/0!</v>
      </c>
      <c r="J150" s="85" t="e">
        <v>#DIV/0!</v>
      </c>
      <c r="K150" s="86" t="e">
        <v>#DIV/0!</v>
      </c>
      <c r="L150" s="69"/>
    </row>
    <row r="151" spans="1:12" x14ac:dyDescent="0.25">
      <c r="A151" s="1124" t="s">
        <v>49</v>
      </c>
      <c r="B151" s="1125"/>
      <c r="C151" s="100" t="s">
        <v>37</v>
      </c>
      <c r="D151" s="181" t="s">
        <v>112</v>
      </c>
      <c r="E151" s="236">
        <v>0.15</v>
      </c>
      <c r="F151" s="98">
        <v>0.14252887241636936</v>
      </c>
      <c r="G151" s="99">
        <v>0.14291086874764949</v>
      </c>
      <c r="H151" s="187" t="e">
        <v>#DIV/0!</v>
      </c>
      <c r="I151" s="84">
        <v>-3.7649219467401261E-2</v>
      </c>
      <c r="J151" s="85">
        <v>1.2795615601256893E-2</v>
      </c>
      <c r="K151" s="86">
        <v>1.0088444251123652E-2</v>
      </c>
      <c r="L151" s="69"/>
    </row>
    <row r="152" spans="1:12" ht="15" hidden="1" customHeight="1" x14ac:dyDescent="0.25">
      <c r="A152" s="1124" t="s">
        <v>42</v>
      </c>
      <c r="B152" s="1125"/>
      <c r="C152" s="100" t="s">
        <v>37</v>
      </c>
      <c r="D152" s="181" t="s">
        <v>42</v>
      </c>
      <c r="E152" s="198"/>
      <c r="F152" s="66" t="e">
        <v>#DIV/0!</v>
      </c>
      <c r="G152" s="67"/>
      <c r="H152" s="192"/>
      <c r="I152" s="84" t="e">
        <v>#DIV/0!</v>
      </c>
      <c r="J152" s="85" t="e">
        <v>#DIV/0!</v>
      </c>
      <c r="K152" s="86" t="e">
        <v>#DIV/0!</v>
      </c>
      <c r="L152" s="69"/>
    </row>
    <row r="153" spans="1:12" x14ac:dyDescent="0.25">
      <c r="A153" s="1136" t="s">
        <v>133</v>
      </c>
      <c r="B153" s="1137"/>
      <c r="C153" s="107" t="s">
        <v>35</v>
      </c>
      <c r="D153" s="225"/>
      <c r="E153" s="198"/>
      <c r="F153" s="66"/>
      <c r="G153" s="67"/>
      <c r="H153" s="192"/>
      <c r="I153" s="84"/>
      <c r="J153" s="85"/>
      <c r="K153" s="86"/>
      <c r="L153" s="69"/>
    </row>
    <row r="154" spans="1:12" x14ac:dyDescent="0.25">
      <c r="A154" s="1124" t="s">
        <v>36</v>
      </c>
      <c r="B154" s="1125"/>
      <c r="C154" s="107"/>
      <c r="D154" s="181" t="s">
        <v>109</v>
      </c>
      <c r="E154" s="233">
        <v>1.2E-2</v>
      </c>
      <c r="F154" s="66">
        <v>8.5392453048169122E-3</v>
      </c>
      <c r="G154" s="67">
        <v>8.1914124500102881E-3</v>
      </c>
      <c r="H154" s="189">
        <v>8.4347771902097621E-3</v>
      </c>
      <c r="I154" s="84">
        <v>-0.29462963389905789</v>
      </c>
      <c r="J154" s="85">
        <v>-8.7596630539952189E-3</v>
      </c>
      <c r="K154" s="86">
        <v>3.3331485243509422E-2</v>
      </c>
      <c r="L154" s="69"/>
    </row>
    <row r="155" spans="1:12" ht="15" hidden="1" customHeight="1" x14ac:dyDescent="0.25">
      <c r="A155" s="1124" t="s">
        <v>48</v>
      </c>
      <c r="B155" s="1125"/>
      <c r="C155" s="107"/>
      <c r="D155" s="181" t="s">
        <v>48</v>
      </c>
      <c r="E155" s="234">
        <v>1.2500000000000001E-2</v>
      </c>
      <c r="F155" s="66" t="e">
        <v>#DIV/0!</v>
      </c>
      <c r="G155" s="67"/>
      <c r="H155" s="189"/>
      <c r="I155" s="84">
        <v>-1</v>
      </c>
      <c r="J155" s="85" t="e">
        <v>#DIV/0!</v>
      </c>
      <c r="K155" s="86" t="e">
        <v>#DIV/0!</v>
      </c>
      <c r="L155" s="69"/>
    </row>
    <row r="156" spans="1:12" x14ac:dyDescent="0.25">
      <c r="A156" s="1124" t="s">
        <v>38</v>
      </c>
      <c r="B156" s="1125"/>
      <c r="C156" s="107"/>
      <c r="D156" s="181" t="s">
        <v>110</v>
      </c>
      <c r="E156" s="235">
        <v>0.01</v>
      </c>
      <c r="F156" s="108">
        <v>7.1491475509447323E-3</v>
      </c>
      <c r="G156" s="109">
        <v>7.3235357398997352E-3</v>
      </c>
      <c r="H156" s="193">
        <v>7.1179982639916614E-3</v>
      </c>
      <c r="I156" s="84">
        <v>-0.28344210746796272</v>
      </c>
      <c r="J156" s="85">
        <v>2.298368338120158E-3</v>
      </c>
      <c r="K156" s="86">
        <v>-2.1568381747465157E-2</v>
      </c>
      <c r="L156" s="69"/>
    </row>
    <row r="157" spans="1:12" ht="15" hidden="1" customHeight="1" x14ac:dyDescent="0.25">
      <c r="A157" s="1124" t="s">
        <v>39</v>
      </c>
      <c r="B157" s="1125"/>
      <c r="C157" s="107"/>
      <c r="D157" s="181" t="s">
        <v>39</v>
      </c>
      <c r="E157" s="235"/>
      <c r="F157" s="108" t="e">
        <v>#DIV/0!</v>
      </c>
      <c r="G157" s="109"/>
      <c r="H157" s="193"/>
      <c r="I157" s="84" t="e">
        <v>#DIV/0!</v>
      </c>
      <c r="J157" s="85" t="e">
        <v>#DIV/0!</v>
      </c>
      <c r="K157" s="86" t="e">
        <v>#DIV/0!</v>
      </c>
      <c r="L157" s="69"/>
    </row>
    <row r="158" spans="1:12" x14ac:dyDescent="0.25">
      <c r="A158" s="1124" t="s">
        <v>40</v>
      </c>
      <c r="B158" s="1125"/>
      <c r="C158" s="100" t="s">
        <v>37</v>
      </c>
      <c r="D158" s="181" t="s">
        <v>111</v>
      </c>
      <c r="E158" s="235">
        <v>0.01</v>
      </c>
      <c r="F158" s="108">
        <v>8.0119711944056145E-3</v>
      </c>
      <c r="G158" s="109">
        <v>7.8257086775869837E-3</v>
      </c>
      <c r="H158" s="193">
        <v>7.82276028556423E-3</v>
      </c>
      <c r="I158" s="84">
        <v>-0.21585068716190245</v>
      </c>
      <c r="J158" s="85">
        <v>-2.1277917991477015E-2</v>
      </c>
      <c r="K158" s="86">
        <v>2.0169995388659235E-3</v>
      </c>
      <c r="L158" s="69"/>
    </row>
    <row r="159" spans="1:12" ht="15" hidden="1" customHeight="1" x14ac:dyDescent="0.25">
      <c r="A159" s="1124" t="s">
        <v>41</v>
      </c>
      <c r="B159" s="1125"/>
      <c r="C159" s="100" t="s">
        <v>37</v>
      </c>
      <c r="D159" s="181" t="s">
        <v>41</v>
      </c>
      <c r="E159" s="234"/>
      <c r="F159" s="108" t="e">
        <v>#DIV/0!</v>
      </c>
      <c r="G159" s="109"/>
      <c r="H159" s="193"/>
      <c r="I159" s="84" t="e">
        <v>#DIV/0!</v>
      </c>
      <c r="J159" s="85" t="e">
        <v>#DIV/0!</v>
      </c>
      <c r="K159" s="86" t="e">
        <v>#DIV/0!</v>
      </c>
      <c r="L159" s="69"/>
    </row>
    <row r="160" spans="1:12" x14ac:dyDescent="0.25">
      <c r="A160" s="1124" t="s">
        <v>49</v>
      </c>
      <c r="B160" s="1125"/>
      <c r="C160" s="100" t="s">
        <v>37</v>
      </c>
      <c r="D160" s="181" t="s">
        <v>112</v>
      </c>
      <c r="E160" s="234">
        <v>1.2500000000000001E-2</v>
      </c>
      <c r="F160" s="108">
        <v>9.2838919446853914E-3</v>
      </c>
      <c r="G160" s="109">
        <v>1.1846558856713051E-2</v>
      </c>
      <c r="H160" s="193" t="e">
        <v>#DIV/0!</v>
      </c>
      <c r="I160" s="84">
        <v>-0.20661157024793389</v>
      </c>
      <c r="J160" s="85">
        <v>6.8232529093368521E-2</v>
      </c>
      <c r="K160" s="86">
        <v>-0.16284927194018106</v>
      </c>
      <c r="L160" s="69"/>
    </row>
    <row r="161" spans="1:12" ht="15" hidden="1" customHeight="1" x14ac:dyDescent="0.25">
      <c r="A161" s="1124" t="s">
        <v>42</v>
      </c>
      <c r="B161" s="1125"/>
      <c r="C161" s="100" t="s">
        <v>37</v>
      </c>
      <c r="D161" s="181" t="s">
        <v>42</v>
      </c>
      <c r="E161" s="198"/>
      <c r="F161" s="66" t="e">
        <v>#DIV/0!</v>
      </c>
      <c r="G161" s="67"/>
      <c r="H161" s="192"/>
      <c r="I161" s="84" t="e">
        <v>#DIV/0!</v>
      </c>
      <c r="J161" s="85" t="e">
        <v>#DIV/0!</v>
      </c>
      <c r="K161" s="86" t="e">
        <v>#DIV/0!</v>
      </c>
      <c r="L161" s="69"/>
    </row>
    <row r="162" spans="1:12" x14ac:dyDescent="0.25">
      <c r="A162" s="1136" t="s">
        <v>134</v>
      </c>
      <c r="B162" s="1137"/>
      <c r="C162" s="107" t="s">
        <v>35</v>
      </c>
      <c r="D162" s="225"/>
      <c r="E162" s="198"/>
      <c r="F162" s="66"/>
      <c r="G162" s="67"/>
      <c r="H162" s="192"/>
      <c r="I162" s="84"/>
      <c r="J162" s="85"/>
      <c r="K162" s="86"/>
      <c r="L162" s="69"/>
    </row>
    <row r="163" spans="1:12" x14ac:dyDescent="0.25">
      <c r="A163" s="1124" t="s">
        <v>36</v>
      </c>
      <c r="B163" s="1125"/>
      <c r="C163" s="100" t="s">
        <v>37</v>
      </c>
      <c r="D163" s="181" t="s">
        <v>109</v>
      </c>
      <c r="E163" s="233">
        <v>0.01</v>
      </c>
      <c r="F163" s="66">
        <v>8.3867930642170449E-3</v>
      </c>
      <c r="G163" s="67">
        <v>7.967475141853874E-3</v>
      </c>
      <c r="H163" s="189">
        <v>8.4347771902097621E-3</v>
      </c>
      <c r="I163" s="84">
        <v>-0.15355556067886827</v>
      </c>
      <c r="J163" s="85">
        <v>9.2587629621599301E-3</v>
      </c>
      <c r="K163" s="86">
        <v>6.23747476470706E-2</v>
      </c>
      <c r="L163" s="69"/>
    </row>
    <row r="164" spans="1:12" ht="15" hidden="1" customHeight="1" x14ac:dyDescent="0.25">
      <c r="A164" s="1124" t="s">
        <v>48</v>
      </c>
      <c r="B164" s="1125"/>
      <c r="C164" s="100" t="s">
        <v>37</v>
      </c>
      <c r="D164" s="181" t="s">
        <v>48</v>
      </c>
      <c r="E164" s="234">
        <v>8.0000000000000002E-3</v>
      </c>
      <c r="F164" s="66" t="e">
        <v>#DIV/0!</v>
      </c>
      <c r="G164" s="67"/>
      <c r="H164" s="189"/>
      <c r="I164" s="84">
        <v>-1</v>
      </c>
      <c r="J164" s="85" t="e">
        <v>#DIV/0!</v>
      </c>
      <c r="K164" s="86" t="e">
        <v>#DIV/0!</v>
      </c>
      <c r="L164" s="69"/>
    </row>
    <row r="165" spans="1:12" x14ac:dyDescent="0.25">
      <c r="A165" s="1124" t="s">
        <v>38</v>
      </c>
      <c r="B165" s="1125"/>
      <c r="C165" s="100" t="s">
        <v>37</v>
      </c>
      <c r="D165" s="181" t="s">
        <v>110</v>
      </c>
      <c r="E165" s="234">
        <v>8.9999999999999993E-3</v>
      </c>
      <c r="F165" s="108">
        <v>6.9117002082384202E-3</v>
      </c>
      <c r="G165" s="109">
        <v>7.0265953422544662E-3</v>
      </c>
      <c r="H165" s="193">
        <v>7.1179982639916614E-3</v>
      </c>
      <c r="I165" s="84">
        <v>-0.14962255295868762</v>
      </c>
      <c r="J165" s="85">
        <v>0.10731032781909768</v>
      </c>
      <c r="K165" s="86">
        <v>8.9204180771314603E-2</v>
      </c>
      <c r="L165" s="69"/>
    </row>
    <row r="166" spans="1:12" ht="15" hidden="1" customHeight="1" x14ac:dyDescent="0.25">
      <c r="A166" s="1124" t="s">
        <v>39</v>
      </c>
      <c r="B166" s="1125"/>
      <c r="C166" s="100" t="s">
        <v>37</v>
      </c>
      <c r="D166" s="181" t="s">
        <v>39</v>
      </c>
      <c r="E166" s="234"/>
      <c r="F166" s="108" t="e">
        <v>#DIV/0!</v>
      </c>
      <c r="G166" s="109"/>
      <c r="H166" s="193"/>
      <c r="I166" s="84" t="e">
        <v>#DIV/0!</v>
      </c>
      <c r="J166" s="85" t="e">
        <v>#DIV/0!</v>
      </c>
      <c r="K166" s="86" t="e">
        <v>#DIV/0!</v>
      </c>
      <c r="L166" s="69"/>
    </row>
    <row r="167" spans="1:12" x14ac:dyDescent="0.25">
      <c r="A167" s="1124" t="s">
        <v>40</v>
      </c>
      <c r="B167" s="1125"/>
      <c r="C167" s="100" t="s">
        <v>37</v>
      </c>
      <c r="D167" s="181" t="s">
        <v>111</v>
      </c>
      <c r="E167" s="234">
        <v>8.9999999999999993E-3</v>
      </c>
      <c r="F167" s="108">
        <v>7.7638403415921263E-3</v>
      </c>
      <c r="G167" s="109">
        <v>7.6712088699919852E-3</v>
      </c>
      <c r="H167" s="193">
        <v>7.82276028556423E-3</v>
      </c>
      <c r="I167" s="84">
        <v>-0.12469880966809363</v>
      </c>
      <c r="J167" s="85">
        <v>1.4666758509317715E-2</v>
      </c>
      <c r="K167" s="86">
        <v>2.69190744894145E-2</v>
      </c>
      <c r="L167" s="69"/>
    </row>
    <row r="168" spans="1:12" ht="15" hidden="1" customHeight="1" x14ac:dyDescent="0.25">
      <c r="A168" s="1124" t="s">
        <v>41</v>
      </c>
      <c r="B168" s="1125"/>
      <c r="C168" s="100" t="s">
        <v>37</v>
      </c>
      <c r="D168" s="181" t="s">
        <v>41</v>
      </c>
      <c r="E168" s="234"/>
      <c r="F168" s="108" t="e">
        <v>#DIV/0!</v>
      </c>
      <c r="G168" s="109"/>
      <c r="H168" s="193"/>
      <c r="I168" s="84" t="e">
        <v>#DIV/0!</v>
      </c>
      <c r="J168" s="85" t="e">
        <v>#DIV/0!</v>
      </c>
      <c r="K168" s="86" t="e">
        <v>#DIV/0!</v>
      </c>
      <c r="L168" s="69"/>
    </row>
    <row r="169" spans="1:12" x14ac:dyDescent="0.25">
      <c r="A169" s="1124" t="s">
        <v>49</v>
      </c>
      <c r="B169" s="1125"/>
      <c r="C169" s="100" t="s">
        <v>37</v>
      </c>
      <c r="D169" s="181" t="s">
        <v>112</v>
      </c>
      <c r="E169" s="234">
        <v>8.0000000000000002E-3</v>
      </c>
      <c r="F169" s="108">
        <v>7.7134212423649916E-3</v>
      </c>
      <c r="G169" s="109">
        <v>7.8977059044753675E-3</v>
      </c>
      <c r="H169" s="193" t="e">
        <v>#DIV/0!</v>
      </c>
      <c r="I169" s="84">
        <v>-8.2644628099173573E-3</v>
      </c>
      <c r="J169" s="85">
        <v>2.8581747091006027E-2</v>
      </c>
      <c r="K169" s="86">
        <v>4.5808736717826747E-3</v>
      </c>
      <c r="L169" s="69"/>
    </row>
    <row r="170" spans="1:12" ht="15" hidden="1" customHeight="1" x14ac:dyDescent="0.25">
      <c r="A170" s="1124" t="s">
        <v>42</v>
      </c>
      <c r="B170" s="1125"/>
      <c r="C170" s="100" t="s">
        <v>37</v>
      </c>
      <c r="D170" s="181" t="s">
        <v>42</v>
      </c>
      <c r="E170" s="198"/>
      <c r="F170" s="108" t="e">
        <v>#DIV/0!</v>
      </c>
      <c r="G170" s="109"/>
      <c r="H170" s="194"/>
      <c r="I170" s="76" t="e">
        <v>#DIV/0!</v>
      </c>
      <c r="J170" s="108" t="e">
        <v>#DIV/0!</v>
      </c>
      <c r="K170" s="110" t="e">
        <v>#DIV/0!</v>
      </c>
      <c r="L170" s="69"/>
    </row>
    <row r="171" spans="1:12" ht="20.25" customHeight="1" x14ac:dyDescent="0.25">
      <c r="A171" s="228" t="s">
        <v>135</v>
      </c>
      <c r="B171" s="111"/>
      <c r="C171" s="112"/>
      <c r="D171" s="228"/>
      <c r="E171" s="198"/>
      <c r="F171" s="113"/>
      <c r="G171" s="113"/>
      <c r="H171" s="197"/>
      <c r="I171" s="113"/>
      <c r="J171" s="113"/>
      <c r="K171" s="114"/>
      <c r="L171" s="62"/>
    </row>
    <row r="172" spans="1:12" x14ac:dyDescent="0.25">
      <c r="A172" s="1136" t="s">
        <v>136</v>
      </c>
      <c r="B172" s="1137"/>
      <c r="C172" s="100" t="s">
        <v>35</v>
      </c>
      <c r="D172" s="225" t="s">
        <v>137</v>
      </c>
      <c r="E172" s="198">
        <v>2.7</v>
      </c>
      <c r="F172" s="115">
        <v>2.1185821490345722</v>
      </c>
      <c r="G172" s="116">
        <v>1.7576000000000001</v>
      </c>
      <c r="H172" s="246">
        <v>1.1616690395356479</v>
      </c>
      <c r="I172" s="84">
        <v>-0.34903703703703703</v>
      </c>
      <c r="J172" s="85">
        <v>-0.17038855406153119</v>
      </c>
      <c r="K172" s="86">
        <v>0</v>
      </c>
      <c r="L172" s="69"/>
    </row>
    <row r="173" spans="1:12" ht="17.25" x14ac:dyDescent="0.25">
      <c r="A173" s="1136" t="s">
        <v>138</v>
      </c>
      <c r="B173" s="1137"/>
      <c r="C173" s="107" t="s">
        <v>35</v>
      </c>
      <c r="D173" s="225" t="s">
        <v>139</v>
      </c>
      <c r="E173" s="198">
        <v>0.05</v>
      </c>
      <c r="F173" s="108">
        <v>1.9633979459721344E-2</v>
      </c>
      <c r="G173" s="109">
        <v>3.5460993475702135E-3</v>
      </c>
      <c r="H173" s="246">
        <v>5.4758514949074582E-3</v>
      </c>
      <c r="I173" s="84">
        <v>-0.92907801304859572</v>
      </c>
      <c r="J173" s="85">
        <v>-0.81938967824403841</v>
      </c>
      <c r="K173" s="86">
        <v>0</v>
      </c>
      <c r="L173" s="69"/>
    </row>
    <row r="174" spans="1:12" x14ac:dyDescent="0.25">
      <c r="A174" s="1136" t="s">
        <v>140</v>
      </c>
      <c r="B174" s="1137"/>
      <c r="C174" s="107" t="s">
        <v>35</v>
      </c>
      <c r="D174" s="225" t="s">
        <v>141</v>
      </c>
      <c r="E174" s="198">
        <v>0.12</v>
      </c>
      <c r="F174" s="108">
        <v>9.8934831631816267E-2</v>
      </c>
      <c r="G174" s="109">
        <v>0.10131712421629181</v>
      </c>
      <c r="H174" s="246">
        <v>8.517991214300491E-2</v>
      </c>
      <c r="I174" s="84">
        <v>-0.15569063153090154</v>
      </c>
      <c r="J174" s="85">
        <v>2.407941212596584E-2</v>
      </c>
      <c r="K174" s="86">
        <v>0</v>
      </c>
      <c r="L174" s="69"/>
    </row>
    <row r="175" spans="1:12" x14ac:dyDescent="0.25">
      <c r="A175" s="1136" t="s">
        <v>142</v>
      </c>
      <c r="B175" s="1137"/>
      <c r="C175" s="107" t="s">
        <v>35</v>
      </c>
      <c r="D175" s="225" t="s">
        <v>143</v>
      </c>
      <c r="E175" s="198">
        <v>0.15</v>
      </c>
      <c r="F175" s="108">
        <v>0.11016923590628845</v>
      </c>
      <c r="G175" s="109">
        <v>8.4219859504792577E-2</v>
      </c>
      <c r="H175" s="246">
        <v>6.5101789995010886E-2</v>
      </c>
      <c r="I175" s="84">
        <v>-0.43853426996804945</v>
      </c>
      <c r="J175" s="85">
        <v>-0.23554104000111964</v>
      </c>
      <c r="K175" s="86">
        <v>0</v>
      </c>
      <c r="L175" s="69"/>
    </row>
    <row r="176" spans="1:12" x14ac:dyDescent="0.25">
      <c r="A176" s="228" t="s">
        <v>144</v>
      </c>
      <c r="B176" s="111"/>
      <c r="C176" s="58"/>
      <c r="D176" s="228"/>
      <c r="E176" s="198"/>
      <c r="F176" s="113"/>
      <c r="G176" s="113"/>
      <c r="H176" s="197"/>
      <c r="I176" s="113"/>
      <c r="J176" s="113"/>
      <c r="K176" s="114"/>
      <c r="L176" s="62"/>
    </row>
    <row r="177" spans="1:12" x14ac:dyDescent="0.25">
      <c r="A177" s="1126" t="s">
        <v>145</v>
      </c>
      <c r="B177" s="1127"/>
      <c r="C177" s="64" t="s">
        <v>35</v>
      </c>
      <c r="D177" s="226"/>
      <c r="E177" s="237"/>
      <c r="F177" s="66"/>
      <c r="G177" s="67"/>
      <c r="H177" s="189"/>
      <c r="I177" s="117"/>
      <c r="J177" s="66"/>
      <c r="K177" s="68"/>
      <c r="L177" s="69"/>
    </row>
    <row r="178" spans="1:12" s="121" customFormat="1" x14ac:dyDescent="0.25">
      <c r="A178" s="1138" t="s">
        <v>36</v>
      </c>
      <c r="B178" s="1139"/>
      <c r="C178" s="100" t="s">
        <v>37</v>
      </c>
      <c r="D178" s="181" t="s">
        <v>109</v>
      </c>
      <c r="E178" s="188">
        <v>0.3</v>
      </c>
      <c r="F178" s="118">
        <v>0.26878980325207347</v>
      </c>
      <c r="G178" s="119">
        <v>0.24110491632212774</v>
      </c>
      <c r="H178" s="190">
        <v>0.23731027382622275</v>
      </c>
      <c r="I178" s="84">
        <v>-0.15292468483957822</v>
      </c>
      <c r="J178" s="85">
        <v>-5.4567578555768E-2</v>
      </c>
      <c r="K178" s="86">
        <v>5.3991757715162209E-2</v>
      </c>
      <c r="L178" s="120"/>
    </row>
    <row r="179" spans="1:12" s="121" customFormat="1" ht="15" hidden="1" customHeight="1" x14ac:dyDescent="0.25">
      <c r="A179" s="1138" t="s">
        <v>48</v>
      </c>
      <c r="B179" s="1139"/>
      <c r="C179" s="100" t="s">
        <v>37</v>
      </c>
      <c r="D179" s="181" t="s">
        <v>48</v>
      </c>
      <c r="E179" s="188">
        <v>0.3</v>
      </c>
      <c r="F179" s="118" t="e">
        <v>#DIV/0!</v>
      </c>
      <c r="G179" s="119"/>
      <c r="H179" s="190"/>
      <c r="I179" s="84">
        <v>-1</v>
      </c>
      <c r="J179" s="85" t="e">
        <v>#DIV/0!</v>
      </c>
      <c r="K179" s="86" t="e">
        <v>#DIV/0!</v>
      </c>
      <c r="L179" s="120"/>
    </row>
    <row r="180" spans="1:12" s="121" customFormat="1" x14ac:dyDescent="0.25">
      <c r="A180" s="1138" t="s">
        <v>38</v>
      </c>
      <c r="B180" s="1139"/>
      <c r="C180" s="100" t="s">
        <v>37</v>
      </c>
      <c r="D180" s="181" t="s">
        <v>110</v>
      </c>
      <c r="E180" s="188">
        <v>0.3</v>
      </c>
      <c r="F180" s="118">
        <v>0.27300430604343201</v>
      </c>
      <c r="G180" s="119">
        <v>0.24905746905398538</v>
      </c>
      <c r="H180" s="190">
        <v>0.23851362581378269</v>
      </c>
      <c r="I180" s="84">
        <v>-0.15374997315344735</v>
      </c>
      <c r="J180" s="85">
        <v>-7.0069583394860288E-2</v>
      </c>
      <c r="K180" s="86">
        <v>1.9343081812720785E-2</v>
      </c>
      <c r="L180" s="120"/>
    </row>
    <row r="181" spans="1:12" x14ac:dyDescent="0.25">
      <c r="A181" s="1126" t="s">
        <v>146</v>
      </c>
      <c r="B181" s="1127"/>
      <c r="C181" s="64" t="s">
        <v>35</v>
      </c>
      <c r="D181" s="226"/>
      <c r="E181" s="188"/>
      <c r="F181" s="66"/>
      <c r="G181" s="67"/>
      <c r="H181" s="189"/>
      <c r="I181" s="84"/>
      <c r="J181" s="85"/>
      <c r="K181" s="86"/>
      <c r="L181" s="69"/>
    </row>
    <row r="182" spans="1:12" ht="15" hidden="1" customHeight="1" x14ac:dyDescent="0.25">
      <c r="A182" s="1124" t="s">
        <v>39</v>
      </c>
      <c r="B182" s="1125"/>
      <c r="C182" s="64" t="s">
        <v>37</v>
      </c>
      <c r="D182" s="181" t="s">
        <v>39</v>
      </c>
      <c r="E182" s="198" t="s">
        <v>55</v>
      </c>
      <c r="F182" s="79" t="e">
        <v>#DIV/0!</v>
      </c>
      <c r="G182" s="80"/>
      <c r="H182" s="190"/>
      <c r="I182" s="84" t="e">
        <v>#VALUE!</v>
      </c>
      <c r="J182" s="85" t="e">
        <v>#DIV/0!</v>
      </c>
      <c r="K182" s="86" t="e">
        <v>#DIV/0!</v>
      </c>
      <c r="L182" s="69"/>
    </row>
    <row r="183" spans="1:12" x14ac:dyDescent="0.25">
      <c r="A183" s="1124" t="s">
        <v>40</v>
      </c>
      <c r="B183" s="1125"/>
      <c r="C183" s="64" t="s">
        <v>37</v>
      </c>
      <c r="D183" s="181" t="s">
        <v>111</v>
      </c>
      <c r="E183" s="188">
        <v>0.3</v>
      </c>
      <c r="F183" s="66">
        <v>0.25526707321536973</v>
      </c>
      <c r="G183" s="67">
        <v>0.28300545468004867</v>
      </c>
      <c r="H183" s="189">
        <v>0.25156958484504943</v>
      </c>
      <c r="I183" s="84">
        <v>-1.9664288244203298E-3</v>
      </c>
      <c r="J183" s="85">
        <v>0.17292868046503027</v>
      </c>
      <c r="K183" s="86">
        <v>5.7965726106485926E-2</v>
      </c>
      <c r="L183" s="69"/>
    </row>
    <row r="184" spans="1:12" ht="15" hidden="1" customHeight="1" x14ac:dyDescent="0.25">
      <c r="A184" s="1124" t="s">
        <v>41</v>
      </c>
      <c r="B184" s="1125"/>
      <c r="C184" s="64" t="s">
        <v>37</v>
      </c>
      <c r="D184" s="181" t="s">
        <v>41</v>
      </c>
      <c r="E184" s="198" t="s">
        <v>55</v>
      </c>
      <c r="F184" s="79" t="e">
        <v>#DIV/0!</v>
      </c>
      <c r="G184" s="80"/>
      <c r="H184" s="190"/>
      <c r="I184" s="84" t="e">
        <v>#VALUE!</v>
      </c>
      <c r="J184" s="85" t="e">
        <v>#DIV/0!</v>
      </c>
      <c r="K184" s="86" t="e">
        <v>#DIV/0!</v>
      </c>
      <c r="L184" s="69"/>
    </row>
    <row r="185" spans="1:12" x14ac:dyDescent="0.25">
      <c r="A185" s="1124" t="s">
        <v>49</v>
      </c>
      <c r="B185" s="1125"/>
      <c r="C185" s="64" t="s">
        <v>37</v>
      </c>
      <c r="D185" s="181" t="s">
        <v>112</v>
      </c>
      <c r="E185" s="188">
        <v>0.57999999999999996</v>
      </c>
      <c r="F185" s="66">
        <v>0.53466240975464807</v>
      </c>
      <c r="G185" s="67">
        <v>0.57103463950686695</v>
      </c>
      <c r="H185" s="189" t="e">
        <v>#DIV/0!</v>
      </c>
      <c r="I185" s="84">
        <v>-2.4342428594469299E-3</v>
      </c>
      <c r="J185" s="85">
        <v>8.2156008325009799E-2</v>
      </c>
      <c r="K185" s="86">
        <v>1.3227743313745082E-2</v>
      </c>
      <c r="L185" s="69"/>
    </row>
    <row r="186" spans="1:12" ht="15" hidden="1" customHeight="1" x14ac:dyDescent="0.25">
      <c r="A186" s="1124" t="s">
        <v>42</v>
      </c>
      <c r="B186" s="1125"/>
      <c r="C186" s="64" t="s">
        <v>37</v>
      </c>
      <c r="D186" s="181" t="s">
        <v>42</v>
      </c>
      <c r="E186" s="198" t="s">
        <v>55</v>
      </c>
      <c r="F186" s="79" t="e">
        <v>#DIV/0!</v>
      </c>
      <c r="G186" s="80"/>
      <c r="H186" s="190"/>
      <c r="I186" s="84" t="e">
        <v>#VALUE!</v>
      </c>
      <c r="J186" s="85" t="e">
        <v>#DIV/0!</v>
      </c>
      <c r="K186" s="86" t="e">
        <v>#DIV/0!</v>
      </c>
      <c r="L186" s="69"/>
    </row>
    <row r="187" spans="1:12" x14ac:dyDescent="0.25">
      <c r="A187" s="1126" t="s">
        <v>147</v>
      </c>
      <c r="B187" s="1127"/>
      <c r="C187" s="64" t="s">
        <v>62</v>
      </c>
      <c r="D187" s="226"/>
      <c r="E187" s="188"/>
      <c r="F187" s="66"/>
      <c r="G187" s="67"/>
      <c r="H187" s="189"/>
      <c r="I187" s="84"/>
      <c r="J187" s="85"/>
      <c r="K187" s="86"/>
      <c r="L187" s="69"/>
    </row>
    <row r="188" spans="1:12" x14ac:dyDescent="0.25">
      <c r="A188" s="1124" t="s">
        <v>36</v>
      </c>
      <c r="B188" s="1125"/>
      <c r="C188" s="64" t="s">
        <v>37</v>
      </c>
      <c r="D188" s="181" t="s">
        <v>109</v>
      </c>
      <c r="E188" s="188">
        <v>3.0000000000000001E-3</v>
      </c>
      <c r="F188" s="118">
        <v>2.8672215839562715E-3</v>
      </c>
      <c r="G188" s="119">
        <v>2.2101283996195046E-3</v>
      </c>
      <c r="H188" s="190">
        <v>1.2306232771274121E-3</v>
      </c>
      <c r="I188" s="84">
        <v>-0.24973329228648375</v>
      </c>
      <c r="J188" s="85">
        <v>-0.21498912545334822</v>
      </c>
      <c r="K188" s="86">
        <v>1.8402425636468121E-2</v>
      </c>
      <c r="L188" s="69"/>
    </row>
    <row r="189" spans="1:12" ht="15" hidden="1" customHeight="1" x14ac:dyDescent="0.25">
      <c r="A189" s="1124" t="s">
        <v>48</v>
      </c>
      <c r="B189" s="1125"/>
      <c r="C189" s="64" t="s">
        <v>37</v>
      </c>
      <c r="D189" s="181" t="s">
        <v>48</v>
      </c>
      <c r="E189" s="188">
        <v>3.0000000000000001E-3</v>
      </c>
      <c r="F189" s="118" t="e">
        <v>#DIV/0!</v>
      </c>
      <c r="G189" s="119"/>
      <c r="H189" s="190"/>
      <c r="I189" s="84">
        <v>-1</v>
      </c>
      <c r="J189" s="85" t="e">
        <v>#DIV/0!</v>
      </c>
      <c r="K189" s="86" t="e">
        <v>#DIV/0!</v>
      </c>
      <c r="L189" s="69"/>
    </row>
    <row r="190" spans="1:12" x14ac:dyDescent="0.25">
      <c r="A190" s="1124" t="s">
        <v>38</v>
      </c>
      <c r="B190" s="1125"/>
      <c r="C190" s="64" t="s">
        <v>37</v>
      </c>
      <c r="D190" s="181" t="s">
        <v>110</v>
      </c>
      <c r="E190" s="188">
        <v>3.0000000000000001E-3</v>
      </c>
      <c r="F190" s="118">
        <v>2.76196228561404E-3</v>
      </c>
      <c r="G190" s="119">
        <v>2.3196820357593751E-3</v>
      </c>
      <c r="H190" s="190">
        <v>1.2406596795332969E-3</v>
      </c>
      <c r="I190" s="84">
        <v>-0.23156606757611892</v>
      </c>
      <c r="J190" s="85">
        <v>-0.16533914699739349</v>
      </c>
      <c r="K190" s="86">
        <v>-6.1992282847611177E-3</v>
      </c>
      <c r="L190" s="69"/>
    </row>
    <row r="191" spans="1:12" ht="15" hidden="1" customHeight="1" x14ac:dyDescent="0.25">
      <c r="A191" s="1124" t="s">
        <v>39</v>
      </c>
      <c r="B191" s="1125"/>
      <c r="C191" s="64" t="s">
        <v>37</v>
      </c>
      <c r="D191" s="181" t="s">
        <v>39</v>
      </c>
      <c r="E191" s="198" t="s">
        <v>55</v>
      </c>
      <c r="F191" s="79" t="e">
        <v>#DIV/0!</v>
      </c>
      <c r="G191" s="80"/>
      <c r="H191" s="190"/>
      <c r="I191" s="84" t="e">
        <v>#VALUE!</v>
      </c>
      <c r="J191" s="85" t="e">
        <v>#DIV/0!</v>
      </c>
      <c r="K191" s="86" t="e">
        <v>#DIV/0!</v>
      </c>
      <c r="L191" s="69"/>
    </row>
    <row r="192" spans="1:12" x14ac:dyDescent="0.25">
      <c r="A192" s="1124" t="s">
        <v>40</v>
      </c>
      <c r="B192" s="1125"/>
      <c r="C192" s="64" t="s">
        <v>37</v>
      </c>
      <c r="D192" s="181" t="s">
        <v>111</v>
      </c>
      <c r="E192" s="199">
        <v>2E-3</v>
      </c>
      <c r="F192" s="66">
        <v>1.9551910993613262E-3</v>
      </c>
      <c r="G192" s="67">
        <v>2.0588082107853025E-3</v>
      </c>
      <c r="H192" s="189">
        <v>2.0172092206201448E-3</v>
      </c>
      <c r="I192" s="84">
        <v>0.43903492591997051</v>
      </c>
      <c r="J192" s="85">
        <v>0.47201460398427458</v>
      </c>
      <c r="K192" s="86">
        <v>0.39793004358679096</v>
      </c>
      <c r="L192" s="69"/>
    </row>
    <row r="193" spans="1:12" ht="15" hidden="1" customHeight="1" x14ac:dyDescent="0.25">
      <c r="A193" s="1124" t="s">
        <v>41</v>
      </c>
      <c r="B193" s="1125"/>
      <c r="C193" s="64" t="s">
        <v>37</v>
      </c>
      <c r="D193" s="181" t="s">
        <v>41</v>
      </c>
      <c r="E193" s="199">
        <v>3.8E-3</v>
      </c>
      <c r="F193" s="79">
        <v>5.4712544667321469E-3</v>
      </c>
      <c r="G193" s="80"/>
      <c r="H193" s="190"/>
      <c r="I193" s="84">
        <v>-1</v>
      </c>
      <c r="J193" s="85">
        <v>-1</v>
      </c>
      <c r="K193" s="86" t="e">
        <v>#DIV/0!</v>
      </c>
      <c r="L193" s="69"/>
    </row>
    <row r="194" spans="1:12" x14ac:dyDescent="0.25">
      <c r="A194" s="1124" t="s">
        <v>49</v>
      </c>
      <c r="B194" s="1125"/>
      <c r="C194" s="64" t="s">
        <v>37</v>
      </c>
      <c r="D194" s="181" t="s">
        <v>112</v>
      </c>
      <c r="E194" s="199">
        <v>2E-3</v>
      </c>
      <c r="F194" s="66">
        <v>1.9475370964165519E-3</v>
      </c>
      <c r="G194" s="67">
        <v>2.0602402973970979E-3</v>
      </c>
      <c r="H194" s="189" t="e">
        <v>#DIV/0!</v>
      </c>
      <c r="I194" s="84">
        <v>0.43269443977900374</v>
      </c>
      <c r="J194" s="85">
        <v>0.47128847241487387</v>
      </c>
      <c r="K194" s="86">
        <v>0.390803239397915</v>
      </c>
      <c r="L194" s="69"/>
    </row>
    <row r="195" spans="1:12" ht="15" hidden="1" customHeight="1" x14ac:dyDescent="0.25">
      <c r="A195" s="1124" t="s">
        <v>42</v>
      </c>
      <c r="B195" s="1125"/>
      <c r="C195" s="64" t="s">
        <v>37</v>
      </c>
      <c r="D195" s="181" t="s">
        <v>42</v>
      </c>
      <c r="E195" s="198" t="s">
        <v>55</v>
      </c>
      <c r="F195" s="79" t="e">
        <v>#DIV/0!</v>
      </c>
      <c r="G195" s="80"/>
      <c r="H195" s="190"/>
      <c r="I195" s="84" t="e">
        <v>#VALUE!</v>
      </c>
      <c r="J195" s="85" t="e">
        <v>#DIV/0!</v>
      </c>
      <c r="K195" s="86" t="e">
        <v>#DIV/0!</v>
      </c>
      <c r="L195" s="69"/>
    </row>
    <row r="196" spans="1:12" x14ac:dyDescent="0.25">
      <c r="A196" s="1126" t="s">
        <v>148</v>
      </c>
      <c r="B196" s="1127"/>
      <c r="C196" s="64" t="s">
        <v>62</v>
      </c>
      <c r="D196" s="226"/>
      <c r="E196" s="188"/>
      <c r="F196" s="79"/>
      <c r="G196" s="80"/>
      <c r="H196" s="190"/>
      <c r="I196" s="84" t="e">
        <v>#DIV/0!</v>
      </c>
      <c r="J196" s="85"/>
      <c r="K196" s="86"/>
      <c r="L196" s="69"/>
    </row>
    <row r="197" spans="1:12" x14ac:dyDescent="0.25">
      <c r="A197" s="1126" t="s">
        <v>149</v>
      </c>
      <c r="B197" s="1127"/>
      <c r="C197" s="64" t="s">
        <v>62</v>
      </c>
      <c r="D197" s="226"/>
      <c r="E197" s="188"/>
      <c r="F197" s="66"/>
      <c r="G197" s="67"/>
      <c r="H197" s="192"/>
      <c r="I197" s="84"/>
      <c r="J197" s="85"/>
      <c r="K197" s="86"/>
      <c r="L197" s="69"/>
    </row>
    <row r="198" spans="1:12" x14ac:dyDescent="0.25">
      <c r="A198" s="1124" t="s">
        <v>36</v>
      </c>
      <c r="B198" s="1125"/>
      <c r="C198" s="64" t="s">
        <v>37</v>
      </c>
      <c r="D198" s="181" t="s">
        <v>109</v>
      </c>
      <c r="E198" s="188">
        <v>6.9999999999999999E-4</v>
      </c>
      <c r="F198" s="79">
        <v>4.3197874651577939E-4</v>
      </c>
      <c r="G198" s="80">
        <v>3.964709590907118E-4</v>
      </c>
      <c r="H198" s="190">
        <v>0</v>
      </c>
      <c r="I198" s="84">
        <v>-0.45545158311115752</v>
      </c>
      <c r="J198" s="85">
        <v>-0.11758646716600495</v>
      </c>
      <c r="K198" s="86">
        <v>-3.8557848735206936E-2</v>
      </c>
      <c r="L198" s="69"/>
    </row>
    <row r="199" spans="1:12" ht="15" hidden="1" customHeight="1" x14ac:dyDescent="0.25">
      <c r="A199" s="1124" t="s">
        <v>48</v>
      </c>
      <c r="B199" s="1125"/>
      <c r="C199" s="64" t="s">
        <v>37</v>
      </c>
      <c r="D199" s="181" t="s">
        <v>48</v>
      </c>
      <c r="E199" s="188">
        <v>1E-3</v>
      </c>
      <c r="F199" s="79" t="e">
        <v>#DIV/0!</v>
      </c>
      <c r="G199" s="80"/>
      <c r="H199" s="190"/>
      <c r="I199" s="84">
        <v>-1</v>
      </c>
      <c r="J199" s="85" t="e">
        <v>#DIV/0!</v>
      </c>
      <c r="K199" s="86" t="e">
        <v>#DIV/0!</v>
      </c>
      <c r="L199" s="69"/>
    </row>
    <row r="200" spans="1:12" x14ac:dyDescent="0.25">
      <c r="A200" s="1124" t="s">
        <v>38</v>
      </c>
      <c r="B200" s="1125"/>
      <c r="C200" s="64" t="s">
        <v>37</v>
      </c>
      <c r="D200" s="181" t="s">
        <v>110</v>
      </c>
      <c r="E200" s="188">
        <v>6.9999999999999999E-4</v>
      </c>
      <c r="F200" s="79">
        <v>4.3593083570320695E-4</v>
      </c>
      <c r="G200" s="80">
        <v>3.964709590907118E-4</v>
      </c>
      <c r="H200" s="190">
        <v>0</v>
      </c>
      <c r="I200" s="84">
        <v>-0.45143443176874842</v>
      </c>
      <c r="J200" s="85">
        <v>-0.11913572908315551</v>
      </c>
      <c r="K200" s="86">
        <v>-3.1465258785780124E-2</v>
      </c>
      <c r="L200" s="69"/>
    </row>
    <row r="201" spans="1:12" ht="15" hidden="1" customHeight="1" x14ac:dyDescent="0.25">
      <c r="A201" s="1124" t="s">
        <v>39</v>
      </c>
      <c r="B201" s="1125"/>
      <c r="C201" s="64" t="s">
        <v>37</v>
      </c>
      <c r="D201" s="181" t="s">
        <v>39</v>
      </c>
      <c r="E201" s="198" t="s">
        <v>55</v>
      </c>
      <c r="F201" s="79" t="e">
        <v>#DIV/0!</v>
      </c>
      <c r="G201" s="80"/>
      <c r="H201" s="190"/>
      <c r="I201" s="84" t="e">
        <v>#VALUE!</v>
      </c>
      <c r="J201" s="85" t="e">
        <v>#DIV/0!</v>
      </c>
      <c r="K201" s="86" t="e">
        <v>#DIV/0!</v>
      </c>
      <c r="L201" s="69"/>
    </row>
    <row r="202" spans="1:12" x14ac:dyDescent="0.25">
      <c r="A202" s="1124" t="s">
        <v>40</v>
      </c>
      <c r="B202" s="1125"/>
      <c r="C202" s="64" t="s">
        <v>37</v>
      </c>
      <c r="D202" s="181" t="s">
        <v>111</v>
      </c>
      <c r="E202" s="199">
        <v>6.9999999999999999E-4</v>
      </c>
      <c r="F202" s="66">
        <v>6.3574871341714155E-4</v>
      </c>
      <c r="G202" s="67">
        <v>6.6443355893525667E-4</v>
      </c>
      <c r="H202" s="189">
        <v>1.2306232771274121E-3</v>
      </c>
      <c r="I202" s="84">
        <v>0.12103108915413233</v>
      </c>
      <c r="J202" s="85">
        <v>0.2343269374310217</v>
      </c>
      <c r="K202" s="86">
        <v>0.18103872366921944</v>
      </c>
      <c r="L202" s="69"/>
    </row>
    <row r="203" spans="1:12" ht="15" hidden="1" customHeight="1" x14ac:dyDescent="0.25">
      <c r="A203" s="1124" t="s">
        <v>41</v>
      </c>
      <c r="B203" s="1125"/>
      <c r="C203" s="64" t="s">
        <v>37</v>
      </c>
      <c r="D203" s="181" t="s">
        <v>41</v>
      </c>
      <c r="E203" s="198" t="s">
        <v>55</v>
      </c>
      <c r="F203" s="79" t="e">
        <v>#DIV/0!</v>
      </c>
      <c r="G203" s="80"/>
      <c r="H203" s="190"/>
      <c r="I203" s="84" t="e">
        <v>#VALUE!</v>
      </c>
      <c r="J203" s="85" t="e">
        <v>#DIV/0!</v>
      </c>
      <c r="K203" s="86" t="e">
        <v>#DIV/0!</v>
      </c>
      <c r="L203" s="69"/>
    </row>
    <row r="204" spans="1:12" x14ac:dyDescent="0.25">
      <c r="A204" s="1124" t="s">
        <v>49</v>
      </c>
      <c r="B204" s="1125"/>
      <c r="C204" s="64" t="s">
        <v>37</v>
      </c>
      <c r="D204" s="181" t="s">
        <v>112</v>
      </c>
      <c r="E204" s="199">
        <v>6.9999999999999999E-4</v>
      </c>
      <c r="F204" s="66">
        <v>6.7559824394656555E-4</v>
      </c>
      <c r="G204" s="67">
        <v>6.5852429597167519E-4</v>
      </c>
      <c r="H204" s="189">
        <v>6.8658224873166735E-4</v>
      </c>
      <c r="I204" s="84">
        <v>0.11781654092647531</v>
      </c>
      <c r="J204" s="85">
        <v>0.15819066384432459</v>
      </c>
      <c r="K204" s="86">
        <v>0.18821975656033929</v>
      </c>
      <c r="L204" s="69"/>
    </row>
    <row r="205" spans="1:12" ht="15" hidden="1" customHeight="1" x14ac:dyDescent="0.25">
      <c r="A205" s="1124" t="s">
        <v>42</v>
      </c>
      <c r="B205" s="1125"/>
      <c r="C205" s="64" t="s">
        <v>37</v>
      </c>
      <c r="D205" s="181" t="s">
        <v>42</v>
      </c>
      <c r="E205" s="198" t="s">
        <v>55</v>
      </c>
      <c r="F205" s="79" t="e">
        <v>#DIV/0!</v>
      </c>
      <c r="G205" s="80"/>
      <c r="H205" s="191"/>
      <c r="I205" s="84" t="e">
        <v>#VALUE!</v>
      </c>
      <c r="J205" s="85" t="e">
        <v>#DIV/0!</v>
      </c>
      <c r="K205" s="86" t="e">
        <v>#DIV/0!</v>
      </c>
      <c r="L205" s="69"/>
    </row>
    <row r="206" spans="1:12" x14ac:dyDescent="0.25">
      <c r="A206" s="1126" t="s">
        <v>150</v>
      </c>
      <c r="B206" s="1127"/>
      <c r="C206" s="64" t="s">
        <v>62</v>
      </c>
      <c r="D206" s="226"/>
      <c r="E206" s="188"/>
      <c r="F206" s="66"/>
      <c r="G206" s="67"/>
      <c r="H206" s="192"/>
      <c r="I206" s="84"/>
      <c r="J206" s="85"/>
      <c r="K206" s="86"/>
      <c r="L206" s="69"/>
    </row>
    <row r="207" spans="1:12" x14ac:dyDescent="0.25">
      <c r="A207" s="1124" t="s">
        <v>36</v>
      </c>
      <c r="B207" s="1125"/>
      <c r="C207" s="64" t="s">
        <v>37</v>
      </c>
      <c r="D207" s="181" t="s">
        <v>111</v>
      </c>
      <c r="E207" s="188">
        <v>1E-3</v>
      </c>
      <c r="F207" s="79">
        <v>4.3029799514149124E-4</v>
      </c>
      <c r="G207" s="80">
        <v>4.2193360356372351E-4</v>
      </c>
      <c r="H207" s="190" t="e">
        <v>#DIV/0!</v>
      </c>
      <c r="I207" s="84">
        <v>-0.6188161081778103</v>
      </c>
      <c r="J207" s="85">
        <v>-0.11413974472075276</v>
      </c>
      <c r="K207" s="86">
        <v>-9.6578493387003889E-2</v>
      </c>
      <c r="L207" s="69"/>
    </row>
    <row r="208" spans="1:12" ht="15" hidden="1" customHeight="1" x14ac:dyDescent="0.25">
      <c r="A208" s="1124" t="s">
        <v>48</v>
      </c>
      <c r="B208" s="1125"/>
      <c r="C208" s="64" t="s">
        <v>37</v>
      </c>
      <c r="D208" s="181" t="s">
        <v>41</v>
      </c>
      <c r="E208" s="188">
        <v>1.5E-3</v>
      </c>
      <c r="F208" s="79">
        <v>3.8902493439563207E-4</v>
      </c>
      <c r="G208" s="80"/>
      <c r="H208" s="190"/>
      <c r="I208" s="84">
        <v>-1</v>
      </c>
      <c r="J208" s="85">
        <v>-1</v>
      </c>
      <c r="K208" s="86" t="e">
        <v>#DIV/0!</v>
      </c>
      <c r="L208" s="69"/>
    </row>
    <row r="209" spans="1:12" x14ac:dyDescent="0.25">
      <c r="A209" s="1124" t="s">
        <v>38</v>
      </c>
      <c r="B209" s="1125"/>
      <c r="C209" s="64" t="s">
        <v>37</v>
      </c>
      <c r="D209" s="181" t="s">
        <v>112</v>
      </c>
      <c r="E209" s="188">
        <v>1E-3</v>
      </c>
      <c r="F209" s="79">
        <v>4.3676416903654032E-4</v>
      </c>
      <c r="G209" s="80">
        <v>4.2247636307904559E-4</v>
      </c>
      <c r="H209" s="190">
        <v>3.9834224535115957E-4</v>
      </c>
      <c r="I209" s="84">
        <v>-0.61600410223812385</v>
      </c>
      <c r="J209" s="85">
        <v>-0.12081639249635778</v>
      </c>
      <c r="K209" s="86">
        <v>-9.1083120098649772E-2</v>
      </c>
      <c r="L209" s="69"/>
    </row>
    <row r="210" spans="1:12" x14ac:dyDescent="0.25">
      <c r="A210" s="1136" t="s">
        <v>151</v>
      </c>
      <c r="B210" s="1137"/>
      <c r="C210" s="107" t="s">
        <v>35</v>
      </c>
      <c r="D210" s="225"/>
      <c r="E210" s="188"/>
      <c r="F210" s="66"/>
      <c r="G210" s="67"/>
      <c r="H210" s="189"/>
      <c r="I210" s="84"/>
      <c r="J210" s="85"/>
      <c r="K210" s="86"/>
      <c r="L210" s="69"/>
    </row>
    <row r="211" spans="1:12" x14ac:dyDescent="0.25">
      <c r="A211" s="1138" t="s">
        <v>40</v>
      </c>
      <c r="B211" s="1139"/>
      <c r="C211" s="100" t="s">
        <v>37</v>
      </c>
      <c r="D211" s="181" t="s">
        <v>111</v>
      </c>
      <c r="E211" s="234">
        <v>0.25</v>
      </c>
      <c r="F211" s="66">
        <v>0.19205657808040821</v>
      </c>
      <c r="G211" s="67">
        <v>0.20394463780819927</v>
      </c>
      <c r="H211" s="195">
        <v>0</v>
      </c>
      <c r="I211" s="84">
        <v>-0.22208874469111517</v>
      </c>
      <c r="J211" s="85">
        <v>1.2606887881753766E-2</v>
      </c>
      <c r="K211" s="86">
        <v>-4.6418597138509633E-2</v>
      </c>
      <c r="L211" s="69"/>
    </row>
    <row r="212" spans="1:12" ht="15" hidden="1" customHeight="1" x14ac:dyDescent="0.25">
      <c r="A212" s="1138" t="s">
        <v>41</v>
      </c>
      <c r="B212" s="1139"/>
      <c r="C212" s="100" t="s">
        <v>37</v>
      </c>
      <c r="D212" s="181" t="s">
        <v>41</v>
      </c>
      <c r="E212" s="234"/>
      <c r="F212" s="66" t="e">
        <v>#DIV/0!</v>
      </c>
      <c r="G212" s="67"/>
      <c r="H212" s="195"/>
      <c r="I212" s="84" t="e">
        <v>#DIV/0!</v>
      </c>
      <c r="J212" s="85" t="e">
        <v>#DIV/0!</v>
      </c>
      <c r="K212" s="86" t="e">
        <v>#DIV/0!</v>
      </c>
      <c r="L212" s="69"/>
    </row>
    <row r="213" spans="1:12" x14ac:dyDescent="0.25">
      <c r="A213" s="1138" t="s">
        <v>49</v>
      </c>
      <c r="B213" s="1139"/>
      <c r="C213" s="100" t="s">
        <v>37</v>
      </c>
      <c r="D213" s="181" t="s">
        <v>112</v>
      </c>
      <c r="E213" s="234">
        <v>0.25</v>
      </c>
      <c r="F213" s="66">
        <v>0.19963416745135151</v>
      </c>
      <c r="G213" s="67">
        <v>0.2022610337627288</v>
      </c>
      <c r="H213" s="195">
        <v>0</v>
      </c>
      <c r="I213" s="84">
        <v>-0.20650769489162868</v>
      </c>
      <c r="J213" s="85">
        <v>-6.3170107119363515E-3</v>
      </c>
      <c r="K213" s="86">
        <v>-1.9222474113312963E-2</v>
      </c>
      <c r="L213" s="69"/>
    </row>
    <row r="214" spans="1:12" x14ac:dyDescent="0.25">
      <c r="A214" s="1136" t="s">
        <v>152</v>
      </c>
      <c r="B214" s="1137"/>
      <c r="C214" s="107" t="s">
        <v>35</v>
      </c>
      <c r="D214" s="225"/>
      <c r="E214" s="188"/>
      <c r="F214" s="66"/>
      <c r="G214" s="67"/>
      <c r="H214" s="189"/>
      <c r="I214" s="84"/>
      <c r="J214" s="85"/>
      <c r="K214" s="86"/>
      <c r="L214" s="69"/>
    </row>
    <row r="215" spans="1:12" x14ac:dyDescent="0.25">
      <c r="A215" s="1138" t="s">
        <v>40</v>
      </c>
      <c r="B215" s="1139"/>
      <c r="C215" s="100" t="s">
        <v>37</v>
      </c>
      <c r="D215" s="181" t="s">
        <v>111</v>
      </c>
      <c r="E215" s="234">
        <v>3.5999999999999997E-2</v>
      </c>
      <c r="F215" s="66">
        <v>3.4442442456366427E-2</v>
      </c>
      <c r="G215" s="67">
        <v>3.4792111129078492E-2</v>
      </c>
      <c r="H215" s="187">
        <v>0.21451541217632683</v>
      </c>
      <c r="I215" s="84">
        <v>-6.7202331543509089E-2</v>
      </c>
      <c r="J215" s="85">
        <v>-2.5019317170216354E-2</v>
      </c>
      <c r="K215" s="86">
        <v>-3.4818095980164984E-2</v>
      </c>
      <c r="L215" s="69"/>
    </row>
    <row r="216" spans="1:12" ht="15" hidden="1" customHeight="1" x14ac:dyDescent="0.25">
      <c r="A216" s="1138" t="s">
        <v>41</v>
      </c>
      <c r="B216" s="1139"/>
      <c r="C216" s="100" t="s">
        <v>37</v>
      </c>
      <c r="D216" s="181" t="s">
        <v>41</v>
      </c>
      <c r="E216" s="234"/>
      <c r="F216" s="66">
        <v>3.4981994687223052E-2</v>
      </c>
      <c r="G216" s="67"/>
      <c r="H216" s="187"/>
      <c r="I216" s="84" t="e">
        <v>#DIV/0!</v>
      </c>
      <c r="J216" s="85">
        <v>-1</v>
      </c>
      <c r="K216" s="86" t="e">
        <v>#DIV/0!</v>
      </c>
      <c r="L216" s="69"/>
    </row>
    <row r="217" spans="1:12" x14ac:dyDescent="0.25">
      <c r="A217" s="1138" t="s">
        <v>49</v>
      </c>
      <c r="B217" s="1139"/>
      <c r="C217" s="100" t="s">
        <v>37</v>
      </c>
      <c r="D217" s="181" t="s">
        <v>112</v>
      </c>
      <c r="E217" s="234">
        <v>3.5999999999999997E-2</v>
      </c>
      <c r="F217" s="66">
        <v>3.4442442456366427E-2</v>
      </c>
      <c r="G217" s="67">
        <v>3.4792111129078492E-2</v>
      </c>
      <c r="H217" s="187" t="e">
        <v>#DIV/0!</v>
      </c>
      <c r="I217" s="84">
        <v>-6.7202331543509089E-2</v>
      </c>
      <c r="J217" s="85">
        <v>-2.5019317170216354E-2</v>
      </c>
      <c r="K217" s="86">
        <v>-3.4818095980164984E-2</v>
      </c>
      <c r="L217" s="69"/>
    </row>
    <row r="218" spans="1:12" x14ac:dyDescent="0.25">
      <c r="A218" s="1136" t="s">
        <v>153</v>
      </c>
      <c r="B218" s="1137"/>
      <c r="C218" s="107" t="s">
        <v>35</v>
      </c>
      <c r="D218" s="225"/>
      <c r="E218" s="188"/>
      <c r="F218" s="66"/>
      <c r="G218" s="67"/>
      <c r="H218" s="187"/>
      <c r="I218" s="84"/>
      <c r="J218" s="85"/>
      <c r="K218" s="86"/>
      <c r="L218" s="69"/>
    </row>
    <row r="219" spans="1:12" x14ac:dyDescent="0.25">
      <c r="A219" s="1124" t="s">
        <v>36</v>
      </c>
      <c r="B219" s="1125"/>
      <c r="C219" s="100" t="s">
        <v>37</v>
      </c>
      <c r="D219" s="181" t="s">
        <v>109</v>
      </c>
      <c r="E219" s="234">
        <v>1.2E-2</v>
      </c>
      <c r="F219" s="66">
        <v>1.0056465697557153E-2</v>
      </c>
      <c r="G219" s="67">
        <v>9.3102880609339817E-3</v>
      </c>
      <c r="H219" s="187">
        <v>0</v>
      </c>
      <c r="I219" s="84">
        <v>-0.23220644580501557</v>
      </c>
      <c r="J219" s="85">
        <v>-8.382100357803654E-2</v>
      </c>
      <c r="K219" s="86">
        <v>-1.039338524875472E-2</v>
      </c>
      <c r="L219" s="69"/>
    </row>
    <row r="220" spans="1:12" ht="15" hidden="1" customHeight="1" x14ac:dyDescent="0.25">
      <c r="A220" s="1124" t="s">
        <v>48</v>
      </c>
      <c r="B220" s="1125"/>
      <c r="C220" s="100" t="s">
        <v>37</v>
      </c>
      <c r="D220" s="181" t="s">
        <v>48</v>
      </c>
      <c r="E220" s="234">
        <v>1.2E-2</v>
      </c>
      <c r="F220" s="66" t="e">
        <v>#DIV/0!</v>
      </c>
      <c r="G220" s="67"/>
      <c r="H220" s="187"/>
      <c r="I220" s="84">
        <v>-1</v>
      </c>
      <c r="J220" s="85" t="e">
        <v>#DIV/0!</v>
      </c>
      <c r="K220" s="86" t="e">
        <v>#DIV/0!</v>
      </c>
      <c r="L220" s="69"/>
    </row>
    <row r="221" spans="1:12" x14ac:dyDescent="0.25">
      <c r="A221" s="1124" t="s">
        <v>38</v>
      </c>
      <c r="B221" s="1125"/>
      <c r="C221" s="100" t="s">
        <v>37</v>
      </c>
      <c r="D221" s="181" t="s">
        <v>110</v>
      </c>
      <c r="E221" s="234">
        <v>1.2E-2</v>
      </c>
      <c r="F221" s="66">
        <v>1.0573408980520456E-2</v>
      </c>
      <c r="G221" s="67">
        <v>9.3102880609339817E-3</v>
      </c>
      <c r="H221" s="187">
        <v>3.2036073948563761E-2</v>
      </c>
      <c r="I221" s="84">
        <v>-0.23220644580501557</v>
      </c>
      <c r="J221" s="85">
        <v>-0.12861380210355816</v>
      </c>
      <c r="K221" s="86">
        <v>-1.039338524875472E-2</v>
      </c>
      <c r="L221" s="69"/>
    </row>
    <row r="222" spans="1:12" ht="15" hidden="1" customHeight="1" x14ac:dyDescent="0.25">
      <c r="A222" s="1124" t="s">
        <v>39</v>
      </c>
      <c r="B222" s="1125"/>
      <c r="C222" s="100" t="s">
        <v>37</v>
      </c>
      <c r="D222" s="181" t="s">
        <v>39</v>
      </c>
      <c r="E222" s="234">
        <v>1.2E-2</v>
      </c>
      <c r="F222" s="66" t="e">
        <v>#DIV/0!</v>
      </c>
      <c r="G222" s="67"/>
      <c r="H222" s="187"/>
      <c r="I222" s="84">
        <v>-1</v>
      </c>
      <c r="J222" s="85" t="e">
        <v>#DIV/0!</v>
      </c>
      <c r="K222" s="86" t="e">
        <v>#DIV/0!</v>
      </c>
      <c r="L222" s="69"/>
    </row>
    <row r="223" spans="1:12" x14ac:dyDescent="0.25">
      <c r="A223" s="1124" t="s">
        <v>40</v>
      </c>
      <c r="B223" s="1125"/>
      <c r="C223" s="100" t="s">
        <v>37</v>
      </c>
      <c r="D223" s="181" t="s">
        <v>111</v>
      </c>
      <c r="E223" s="234">
        <v>1.2E-2</v>
      </c>
      <c r="F223" s="66">
        <v>4.5525265588177762E-3</v>
      </c>
      <c r="G223" s="67">
        <v>7.5807396831659279E-3</v>
      </c>
      <c r="H223" s="187">
        <v>3.2036073948563761E-2</v>
      </c>
      <c r="I223" s="84">
        <v>-0.42954519114259221</v>
      </c>
      <c r="J223" s="85">
        <v>0.50366123466758161</v>
      </c>
      <c r="K223" s="86">
        <v>-9.699343436232595E-2</v>
      </c>
      <c r="L223" s="69"/>
    </row>
    <row r="224" spans="1:12" ht="15" hidden="1" customHeight="1" x14ac:dyDescent="0.25">
      <c r="A224" s="1124" t="s">
        <v>41</v>
      </c>
      <c r="B224" s="1125"/>
      <c r="C224" s="100" t="s">
        <v>37</v>
      </c>
      <c r="D224" s="181" t="s">
        <v>41</v>
      </c>
      <c r="E224" s="234"/>
      <c r="F224" s="66" t="e">
        <v>#DIV/0!</v>
      </c>
      <c r="G224" s="67"/>
      <c r="H224" s="187"/>
      <c r="I224" s="84" t="e">
        <v>#DIV/0!</v>
      </c>
      <c r="J224" s="85" t="e">
        <v>#DIV/0!</v>
      </c>
      <c r="K224" s="86" t="e">
        <v>#DIV/0!</v>
      </c>
      <c r="L224" s="69"/>
    </row>
    <row r="225" spans="1:12" x14ac:dyDescent="0.25">
      <c r="A225" s="1124" t="s">
        <v>49</v>
      </c>
      <c r="B225" s="1125"/>
      <c r="C225" s="100" t="s">
        <v>37</v>
      </c>
      <c r="D225" s="181" t="s">
        <v>112</v>
      </c>
      <c r="E225" s="234">
        <v>1.2E-2</v>
      </c>
      <c r="F225" s="66">
        <v>4.5525265588177762E-3</v>
      </c>
      <c r="G225" s="67">
        <v>7.5807396831659279E-3</v>
      </c>
      <c r="H225" s="187">
        <v>3.4727901738847641E-3</v>
      </c>
      <c r="I225" s="84">
        <v>-0.42954519114259221</v>
      </c>
      <c r="J225" s="85">
        <v>0.50366123466758161</v>
      </c>
      <c r="K225" s="86">
        <v>-9.699343436232595E-2</v>
      </c>
      <c r="L225" s="69"/>
    </row>
    <row r="226" spans="1:12" ht="15" hidden="1" customHeight="1" x14ac:dyDescent="0.25">
      <c r="A226" s="1124" t="s">
        <v>42</v>
      </c>
      <c r="B226" s="1125"/>
      <c r="C226" s="100" t="s">
        <v>37</v>
      </c>
      <c r="D226" s="181" t="s">
        <v>42</v>
      </c>
      <c r="E226" s="188"/>
      <c r="F226" s="66" t="e">
        <v>#DIV/0!</v>
      </c>
      <c r="G226" s="67"/>
      <c r="H226" s="196"/>
      <c r="I226" s="84" t="e">
        <v>#DIV/0!</v>
      </c>
      <c r="J226" s="85" t="e">
        <v>#DIV/0!</v>
      </c>
      <c r="K226" s="86" t="e">
        <v>#DIV/0!</v>
      </c>
      <c r="L226" s="69"/>
    </row>
    <row r="227" spans="1:12" x14ac:dyDescent="0.25">
      <c r="A227" s="1136" t="s">
        <v>154</v>
      </c>
      <c r="B227" s="1137"/>
      <c r="C227" s="107" t="s">
        <v>35</v>
      </c>
      <c r="D227" s="225"/>
      <c r="E227" s="188"/>
      <c r="F227" s="66"/>
      <c r="G227" s="67"/>
      <c r="H227" s="196"/>
      <c r="I227" s="84"/>
      <c r="J227" s="85"/>
      <c r="K227" s="86"/>
      <c r="L227" s="69"/>
    </row>
    <row r="228" spans="1:12" x14ac:dyDescent="0.25">
      <c r="A228" s="1124" t="s">
        <v>36</v>
      </c>
      <c r="B228" s="1125"/>
      <c r="C228" s="100" t="s">
        <v>37</v>
      </c>
      <c r="D228" s="181" t="s">
        <v>109</v>
      </c>
      <c r="E228" s="234">
        <v>1.2E-2</v>
      </c>
      <c r="F228" s="66">
        <v>7.6286929170475406E-3</v>
      </c>
      <c r="G228" s="67">
        <v>1.0589287588770853E-2</v>
      </c>
      <c r="H228" s="187">
        <v>0</v>
      </c>
      <c r="I228" s="84">
        <v>-6.1585655983907958E-2</v>
      </c>
      <c r="J228" s="85">
        <v>0.47613388697671294</v>
      </c>
      <c r="K228" s="86">
        <v>6.3430569223044186E-2</v>
      </c>
      <c r="L228" s="69"/>
    </row>
    <row r="229" spans="1:12" ht="15" hidden="1" customHeight="1" x14ac:dyDescent="0.25">
      <c r="A229" s="1124" t="s">
        <v>48</v>
      </c>
      <c r="B229" s="1125"/>
      <c r="C229" s="100" t="s">
        <v>37</v>
      </c>
      <c r="D229" s="181" t="s">
        <v>48</v>
      </c>
      <c r="E229" s="234">
        <v>1.4999999999999999E-2</v>
      </c>
      <c r="F229" s="66" t="e">
        <v>#DIV/0!</v>
      </c>
      <c r="G229" s="67"/>
      <c r="H229" s="187"/>
      <c r="I229" s="84">
        <v>-1</v>
      </c>
      <c r="J229" s="85" t="e">
        <v>#DIV/0!</v>
      </c>
      <c r="K229" s="86" t="e">
        <v>#DIV/0!</v>
      </c>
      <c r="L229" s="69"/>
    </row>
    <row r="230" spans="1:12" x14ac:dyDescent="0.25">
      <c r="A230" s="1124" t="s">
        <v>38</v>
      </c>
      <c r="B230" s="1125"/>
      <c r="C230" s="100" t="s">
        <v>37</v>
      </c>
      <c r="D230" s="181" t="s">
        <v>110</v>
      </c>
      <c r="E230" s="234">
        <v>1.2E-2</v>
      </c>
      <c r="F230" s="66">
        <v>7.07804438064272E-3</v>
      </c>
      <c r="G230" s="67">
        <v>1.0589287588770853E-2</v>
      </c>
      <c r="H230" s="187">
        <v>0</v>
      </c>
      <c r="I230" s="84">
        <v>-6.1585655983907958E-2</v>
      </c>
      <c r="J230" s="85">
        <v>0.59097224072089738</v>
      </c>
      <c r="K230" s="86">
        <v>6.3430569223044186E-2</v>
      </c>
      <c r="L230" s="69"/>
    </row>
    <row r="231" spans="1:12" ht="15" hidden="1" customHeight="1" x14ac:dyDescent="0.25">
      <c r="A231" s="1124" t="s">
        <v>39</v>
      </c>
      <c r="B231" s="1125"/>
      <c r="C231" s="100" t="s">
        <v>37</v>
      </c>
      <c r="D231" s="181" t="s">
        <v>39</v>
      </c>
      <c r="E231" s="234">
        <v>1.4999999999999999E-2</v>
      </c>
      <c r="F231" s="66" t="e">
        <v>#DIV/0!</v>
      </c>
      <c r="G231" s="67"/>
      <c r="H231" s="187"/>
      <c r="I231" s="84">
        <v>-1</v>
      </c>
      <c r="J231" s="85" t="e">
        <v>#DIV/0!</v>
      </c>
      <c r="K231" s="86" t="e">
        <v>#DIV/0!</v>
      </c>
      <c r="L231" s="69"/>
    </row>
    <row r="232" spans="1:12" x14ac:dyDescent="0.25">
      <c r="A232" s="1124" t="s">
        <v>40</v>
      </c>
      <c r="B232" s="1125"/>
      <c r="C232" s="100" t="s">
        <v>37</v>
      </c>
      <c r="D232" s="181" t="s">
        <v>111</v>
      </c>
      <c r="E232" s="234">
        <v>1.4999999999999999E-2</v>
      </c>
      <c r="F232" s="66">
        <v>1.1920146249467954E-2</v>
      </c>
      <c r="G232" s="67">
        <v>1.3143152477628407E-2</v>
      </c>
      <c r="H232" s="187">
        <v>9.2890021469121484E-3</v>
      </c>
      <c r="I232" s="84">
        <v>-3.1167604986999158E-2</v>
      </c>
      <c r="J232" s="85">
        <v>0.21915332421728106</v>
      </c>
      <c r="K232" s="86">
        <v>0.10570777824661597</v>
      </c>
      <c r="L232" s="69"/>
    </row>
    <row r="233" spans="1:12" ht="15" hidden="1" customHeight="1" x14ac:dyDescent="0.25">
      <c r="A233" s="1124" t="s">
        <v>41</v>
      </c>
      <c r="B233" s="1125"/>
      <c r="C233" s="100" t="s">
        <v>37</v>
      </c>
      <c r="D233" s="181" t="s">
        <v>41</v>
      </c>
      <c r="E233" s="234"/>
      <c r="F233" s="66" t="e">
        <v>#DIV/0!</v>
      </c>
      <c r="G233" s="67"/>
      <c r="H233" s="187"/>
      <c r="I233" s="84" t="e">
        <v>#DIV/0!</v>
      </c>
      <c r="J233" s="85" t="e">
        <v>#DIV/0!</v>
      </c>
      <c r="K233" s="86" t="e">
        <v>#DIV/0!</v>
      </c>
      <c r="L233" s="69"/>
    </row>
    <row r="234" spans="1:12" x14ac:dyDescent="0.25">
      <c r="A234" s="1124" t="s">
        <v>49</v>
      </c>
      <c r="B234" s="1125"/>
      <c r="C234" s="100" t="s">
        <v>37</v>
      </c>
      <c r="D234" s="181" t="s">
        <v>112</v>
      </c>
      <c r="E234" s="234">
        <v>1.4999999999999999E-2</v>
      </c>
      <c r="F234" s="66">
        <v>1.1920146249467954E-2</v>
      </c>
      <c r="G234" s="67">
        <v>1.3143152477628407E-2</v>
      </c>
      <c r="H234" s="187">
        <v>1.1348878893604277E-2</v>
      </c>
      <c r="I234" s="84">
        <v>-3.1167604986999158E-2</v>
      </c>
      <c r="J234" s="85">
        <v>0.21915332421728106</v>
      </c>
      <c r="K234" s="86">
        <v>0.10570777824661597</v>
      </c>
      <c r="L234" s="69"/>
    </row>
    <row r="235" spans="1:12" ht="15" hidden="1" customHeight="1" x14ac:dyDescent="0.25">
      <c r="A235" s="1124" t="s">
        <v>42</v>
      </c>
      <c r="B235" s="1125"/>
      <c r="C235" s="100" t="s">
        <v>37</v>
      </c>
      <c r="D235" s="181" t="s">
        <v>42</v>
      </c>
      <c r="E235" s="188"/>
      <c r="F235" s="66" t="e">
        <v>#DIV/0!</v>
      </c>
      <c r="G235" s="67"/>
      <c r="H235" s="192"/>
      <c r="I235" s="84" t="e">
        <v>#DIV/0!</v>
      </c>
      <c r="J235" s="85" t="e">
        <v>#DIV/0!</v>
      </c>
      <c r="K235" s="86" t="e">
        <v>#DIV/0!</v>
      </c>
      <c r="L235" s="69"/>
    </row>
    <row r="236" spans="1:12" x14ac:dyDescent="0.25">
      <c r="A236" s="1136" t="s">
        <v>155</v>
      </c>
      <c r="B236" s="1137"/>
      <c r="C236" s="107" t="s">
        <v>35</v>
      </c>
      <c r="D236" s="225"/>
      <c r="E236" s="188"/>
      <c r="F236" s="66"/>
      <c r="G236" s="67"/>
      <c r="H236" s="192"/>
      <c r="I236" s="84"/>
      <c r="J236" s="85"/>
      <c r="K236" s="86"/>
      <c r="L236" s="69"/>
    </row>
    <row r="237" spans="1:12" x14ac:dyDescent="0.25">
      <c r="A237" s="1138" t="s">
        <v>40</v>
      </c>
      <c r="B237" s="1139"/>
      <c r="C237" s="100" t="s">
        <v>37</v>
      </c>
      <c r="D237" s="181" t="s">
        <v>111</v>
      </c>
      <c r="E237" s="234">
        <v>0.15</v>
      </c>
      <c r="F237" s="66">
        <v>0.11672020907519709</v>
      </c>
      <c r="G237" s="67">
        <v>0.14456835085138176</v>
      </c>
      <c r="H237" s="187">
        <v>8.4753669223650973E-3</v>
      </c>
      <c r="I237" s="84">
        <v>-7.0071499814497826E-2</v>
      </c>
      <c r="J237" s="85">
        <v>0.19507389622613888</v>
      </c>
      <c r="K237" s="86">
        <v>-3.5132695321244918E-2</v>
      </c>
      <c r="L237" s="69"/>
    </row>
    <row r="238" spans="1:12" ht="15" hidden="1" customHeight="1" x14ac:dyDescent="0.25">
      <c r="A238" s="1138" t="s">
        <v>41</v>
      </c>
      <c r="B238" s="1139"/>
      <c r="C238" s="100" t="s">
        <v>37</v>
      </c>
      <c r="D238" s="181" t="s">
        <v>41</v>
      </c>
      <c r="E238" s="234"/>
      <c r="F238" s="66" t="e">
        <v>#DIV/0!</v>
      </c>
      <c r="G238" s="67"/>
      <c r="H238" s="187"/>
      <c r="I238" s="84" t="e">
        <v>#DIV/0!</v>
      </c>
      <c r="J238" s="85" t="e">
        <v>#DIV/0!</v>
      </c>
      <c r="K238" s="86" t="e">
        <v>#DIV/0!</v>
      </c>
      <c r="L238" s="69"/>
    </row>
    <row r="239" spans="1:12" x14ac:dyDescent="0.25">
      <c r="A239" s="1138" t="s">
        <v>49</v>
      </c>
      <c r="B239" s="1139"/>
      <c r="C239" s="100" t="s">
        <v>37</v>
      </c>
      <c r="D239" s="181" t="s">
        <v>112</v>
      </c>
      <c r="E239" s="234">
        <v>0.15</v>
      </c>
      <c r="F239" s="66">
        <v>0.12426796029801407</v>
      </c>
      <c r="G239" s="67">
        <v>0.14299384712527805</v>
      </c>
      <c r="H239" s="187">
        <v>0</v>
      </c>
      <c r="I239" s="84">
        <v>-5.9564675427115452E-2</v>
      </c>
      <c r="J239" s="85">
        <v>0.13517030735545957</v>
      </c>
      <c r="K239" s="86">
        <v>-1.3486933026256375E-2</v>
      </c>
      <c r="L239" s="69"/>
    </row>
    <row r="240" spans="1:12" x14ac:dyDescent="0.25">
      <c r="A240" s="1136" t="s">
        <v>156</v>
      </c>
      <c r="B240" s="1137"/>
      <c r="C240" s="107" t="s">
        <v>35</v>
      </c>
      <c r="D240" s="225"/>
      <c r="E240" s="188"/>
      <c r="F240" s="66"/>
      <c r="G240" s="67"/>
      <c r="H240" s="187"/>
      <c r="I240" s="84"/>
      <c r="J240" s="85"/>
      <c r="K240" s="86"/>
      <c r="L240" s="69"/>
    </row>
    <row r="241" spans="1:12" x14ac:dyDescent="0.25">
      <c r="A241" s="1124" t="s">
        <v>36</v>
      </c>
      <c r="B241" s="1125"/>
      <c r="C241" s="100" t="s">
        <v>37</v>
      </c>
      <c r="D241" s="181" t="s">
        <v>109</v>
      </c>
      <c r="E241" s="234">
        <v>0.08</v>
      </c>
      <c r="F241" s="66">
        <v>3.6037457694319083E-2</v>
      </c>
      <c r="G241" s="67">
        <v>3.1301830549691829E-2</v>
      </c>
      <c r="H241" s="196">
        <v>0.11249181568038208</v>
      </c>
      <c r="I241" s="84">
        <v>-0.71207741717688089</v>
      </c>
      <c r="J241" s="85">
        <v>-0.36083708176005536</v>
      </c>
      <c r="K241" s="86">
        <v>-0.26413867108240724</v>
      </c>
      <c r="L241" s="69"/>
    </row>
    <row r="242" spans="1:12" ht="15" hidden="1" customHeight="1" x14ac:dyDescent="0.25">
      <c r="A242" s="1124" t="s">
        <v>48</v>
      </c>
      <c r="B242" s="1125"/>
      <c r="C242" s="100" t="s">
        <v>37</v>
      </c>
      <c r="D242" s="181" t="s">
        <v>48</v>
      </c>
      <c r="E242" s="234">
        <v>0.08</v>
      </c>
      <c r="F242" s="66" t="e">
        <v>#DIV/0!</v>
      </c>
      <c r="G242" s="67"/>
      <c r="H242" s="187"/>
      <c r="I242" s="84">
        <v>-1</v>
      </c>
      <c r="J242" s="85" t="e">
        <v>#DIV/0!</v>
      </c>
      <c r="K242" s="86" t="e">
        <v>#DIV/0!</v>
      </c>
      <c r="L242" s="69"/>
    </row>
    <row r="243" spans="1:12" x14ac:dyDescent="0.25">
      <c r="A243" s="1124" t="s">
        <v>38</v>
      </c>
      <c r="B243" s="1125"/>
      <c r="C243" s="100" t="s">
        <v>37</v>
      </c>
      <c r="D243" s="181" t="s">
        <v>110</v>
      </c>
      <c r="E243" s="234">
        <v>0.08</v>
      </c>
      <c r="F243" s="66">
        <v>3.4913569611812419E-2</v>
      </c>
      <c r="G243" s="67">
        <v>3.1301830549691829E-2</v>
      </c>
      <c r="H243" s="187">
        <v>0.11249181568038208</v>
      </c>
      <c r="I243" s="84">
        <v>-0.71207741717688089</v>
      </c>
      <c r="J243" s="85">
        <v>-0.34026205621620448</v>
      </c>
      <c r="K243" s="86">
        <v>-0.26413867108240724</v>
      </c>
      <c r="L243" s="69"/>
    </row>
    <row r="244" spans="1:12" ht="15" hidden="1" customHeight="1" x14ac:dyDescent="0.25">
      <c r="A244" s="1136" t="s">
        <v>157</v>
      </c>
      <c r="B244" s="1137"/>
      <c r="C244" s="122" t="s">
        <v>35</v>
      </c>
      <c r="D244" s="225" t="s">
        <v>157</v>
      </c>
      <c r="E244" s="188"/>
      <c r="F244" s="66" t="e">
        <v>#DIV/0!</v>
      </c>
      <c r="G244" s="67"/>
      <c r="H244" s="192"/>
      <c r="I244" s="78"/>
      <c r="J244" s="66"/>
      <c r="K244" s="68" t="e">
        <v>#DIV/0!</v>
      </c>
      <c r="L244" s="69"/>
    </row>
    <row r="245" spans="1:12" ht="15" hidden="1" customHeight="1" x14ac:dyDescent="0.25">
      <c r="A245" s="1124" t="s">
        <v>36</v>
      </c>
      <c r="B245" s="1125"/>
      <c r="C245" s="64" t="s">
        <v>37</v>
      </c>
      <c r="D245" s="181" t="s">
        <v>36</v>
      </c>
      <c r="E245" s="234">
        <v>0.05</v>
      </c>
      <c r="F245" s="66" t="e">
        <v>#DIV/0!</v>
      </c>
      <c r="G245" s="67"/>
      <c r="H245" s="192"/>
      <c r="I245" s="123" t="e">
        <v>#DIV/0!</v>
      </c>
      <c r="J245" s="66"/>
      <c r="K245" s="68" t="e">
        <v>#DIV/0!</v>
      </c>
      <c r="L245" s="69"/>
    </row>
    <row r="246" spans="1:12" ht="15" hidden="1" customHeight="1" x14ac:dyDescent="0.25">
      <c r="A246" s="1124" t="s">
        <v>48</v>
      </c>
      <c r="B246" s="1125"/>
      <c r="C246" s="64" t="s">
        <v>37</v>
      </c>
      <c r="D246" s="181" t="s">
        <v>48</v>
      </c>
      <c r="E246" s="234">
        <v>0.05</v>
      </c>
      <c r="F246" s="66" t="e">
        <v>#DIV/0!</v>
      </c>
      <c r="G246" s="67"/>
      <c r="H246" s="192"/>
      <c r="I246" s="123" t="e">
        <v>#DIV/0!</v>
      </c>
      <c r="J246" s="66"/>
      <c r="K246" s="68" t="e">
        <v>#DIV/0!</v>
      </c>
      <c r="L246" s="69"/>
    </row>
    <row r="247" spans="1:12" ht="15" hidden="1" customHeight="1" x14ac:dyDescent="0.25">
      <c r="A247" s="1124" t="s">
        <v>38</v>
      </c>
      <c r="B247" s="1125"/>
      <c r="C247" s="64" t="s">
        <v>37</v>
      </c>
      <c r="D247" s="181" t="s">
        <v>38</v>
      </c>
      <c r="E247" s="234">
        <v>0.05</v>
      </c>
      <c r="F247" s="66" t="e">
        <v>#DIV/0!</v>
      </c>
      <c r="G247" s="67"/>
      <c r="H247" s="192"/>
      <c r="I247" s="123" t="e">
        <v>#DIV/0!</v>
      </c>
      <c r="J247" s="66"/>
      <c r="K247" s="68" t="e">
        <v>#DIV/0!</v>
      </c>
      <c r="L247" s="69"/>
    </row>
    <row r="248" spans="1:12" ht="15" hidden="1" customHeight="1" x14ac:dyDescent="0.25">
      <c r="A248" s="1124" t="s">
        <v>39</v>
      </c>
      <c r="B248" s="1125"/>
      <c r="C248" s="64" t="s">
        <v>37</v>
      </c>
      <c r="D248" s="181" t="s">
        <v>39</v>
      </c>
      <c r="E248" s="234">
        <v>0.05</v>
      </c>
      <c r="F248" s="66" t="e">
        <v>#DIV/0!</v>
      </c>
      <c r="G248" s="67"/>
      <c r="H248" s="192"/>
      <c r="I248" s="123" t="e">
        <v>#DIV/0!</v>
      </c>
      <c r="J248" s="66"/>
      <c r="K248" s="68" t="e">
        <v>#DIV/0!</v>
      </c>
      <c r="L248" s="69"/>
    </row>
    <row r="249" spans="1:12" ht="15" hidden="1" customHeight="1" x14ac:dyDescent="0.25">
      <c r="A249" s="1124" t="s">
        <v>40</v>
      </c>
      <c r="B249" s="1125"/>
      <c r="C249" s="64" t="s">
        <v>37</v>
      </c>
      <c r="D249" s="181" t="s">
        <v>40</v>
      </c>
      <c r="E249" s="234">
        <v>0.05</v>
      </c>
      <c r="F249" s="66" t="e">
        <v>#DIV/0!</v>
      </c>
      <c r="G249" s="67"/>
      <c r="H249" s="192"/>
      <c r="I249" s="123" t="e">
        <v>#DIV/0!</v>
      </c>
      <c r="J249" s="66"/>
      <c r="K249" s="68" t="e">
        <v>#DIV/0!</v>
      </c>
      <c r="L249" s="69"/>
    </row>
    <row r="250" spans="1:12" ht="15" hidden="1" customHeight="1" x14ac:dyDescent="0.25">
      <c r="A250" s="1124" t="s">
        <v>41</v>
      </c>
      <c r="B250" s="1125"/>
      <c r="C250" s="64" t="s">
        <v>37</v>
      </c>
      <c r="D250" s="181" t="s">
        <v>41</v>
      </c>
      <c r="E250" s="234"/>
      <c r="F250" s="66" t="e">
        <v>#DIV/0!</v>
      </c>
      <c r="G250" s="67"/>
      <c r="H250" s="192"/>
      <c r="I250" s="123" t="e">
        <v>#DIV/0!</v>
      </c>
      <c r="J250" s="66"/>
      <c r="K250" s="68" t="e">
        <v>#DIV/0!</v>
      </c>
      <c r="L250" s="69"/>
    </row>
    <row r="251" spans="1:12" ht="15" hidden="1" customHeight="1" x14ac:dyDescent="0.25">
      <c r="A251" s="1124" t="s">
        <v>49</v>
      </c>
      <c r="B251" s="1125"/>
      <c r="C251" s="64" t="s">
        <v>37</v>
      </c>
      <c r="D251" s="181" t="s">
        <v>49</v>
      </c>
      <c r="E251" s="234">
        <v>0.05</v>
      </c>
      <c r="F251" s="66" t="e">
        <v>#DIV/0!</v>
      </c>
      <c r="G251" s="67"/>
      <c r="H251" s="192"/>
      <c r="I251" s="123" t="e">
        <v>#DIV/0!</v>
      </c>
      <c r="J251" s="66"/>
      <c r="K251" s="68" t="e">
        <v>#DIV/0!</v>
      </c>
      <c r="L251" s="69"/>
    </row>
    <row r="252" spans="1:12" ht="15" hidden="1" customHeight="1" x14ac:dyDescent="0.25">
      <c r="A252" s="1124" t="s">
        <v>42</v>
      </c>
      <c r="B252" s="1125"/>
      <c r="C252" s="64" t="s">
        <v>37</v>
      </c>
      <c r="D252" s="181" t="s">
        <v>42</v>
      </c>
      <c r="E252" s="188"/>
      <c r="F252" s="66" t="e">
        <v>#DIV/0!</v>
      </c>
      <c r="G252" s="67"/>
      <c r="H252" s="192"/>
      <c r="I252" s="78" t="e">
        <v>#DIV/0!</v>
      </c>
      <c r="J252" s="66"/>
      <c r="K252" s="68" t="e">
        <v>#DIV/0!</v>
      </c>
      <c r="L252" s="69"/>
    </row>
    <row r="253" spans="1:12" ht="15" hidden="1" customHeight="1" x14ac:dyDescent="0.25">
      <c r="A253" s="1136" t="s">
        <v>158</v>
      </c>
      <c r="B253" s="1137"/>
      <c r="C253" s="122" t="s">
        <v>35</v>
      </c>
      <c r="D253" s="225" t="s">
        <v>158</v>
      </c>
      <c r="E253" s="188"/>
      <c r="F253" s="66" t="e">
        <v>#DIV/0!</v>
      </c>
      <c r="G253" s="67"/>
      <c r="H253" s="192"/>
      <c r="I253" s="78"/>
      <c r="J253" s="66"/>
      <c r="K253" s="68" t="e">
        <v>#DIV/0!</v>
      </c>
      <c r="L253" s="69"/>
    </row>
    <row r="254" spans="1:12" ht="15" hidden="1" customHeight="1" x14ac:dyDescent="0.25">
      <c r="A254" s="1124" t="s">
        <v>36</v>
      </c>
      <c r="B254" s="1125"/>
      <c r="C254" s="64" t="s">
        <v>37</v>
      </c>
      <c r="D254" s="181" t="s">
        <v>36</v>
      </c>
      <c r="E254" s="234">
        <v>0.05</v>
      </c>
      <c r="F254" s="66" t="e">
        <v>#DIV/0!</v>
      </c>
      <c r="G254" s="67"/>
      <c r="H254" s="192"/>
      <c r="I254" s="123" t="e">
        <v>#DIV/0!</v>
      </c>
      <c r="J254" s="66"/>
      <c r="K254" s="68" t="e">
        <v>#DIV/0!</v>
      </c>
      <c r="L254" s="69"/>
    </row>
    <row r="255" spans="1:12" ht="15" hidden="1" customHeight="1" x14ac:dyDescent="0.25">
      <c r="A255" s="1124" t="s">
        <v>48</v>
      </c>
      <c r="B255" s="1125"/>
      <c r="C255" s="64" t="s">
        <v>37</v>
      </c>
      <c r="D255" s="181" t="s">
        <v>48</v>
      </c>
      <c r="E255" s="234">
        <v>0.05</v>
      </c>
      <c r="F255" s="66" t="e">
        <v>#DIV/0!</v>
      </c>
      <c r="G255" s="67"/>
      <c r="H255" s="192"/>
      <c r="I255" s="123" t="e">
        <v>#DIV/0!</v>
      </c>
      <c r="J255" s="66"/>
      <c r="K255" s="68" t="e">
        <v>#DIV/0!</v>
      </c>
      <c r="L255" s="69"/>
    </row>
    <row r="256" spans="1:12" ht="15" hidden="1" customHeight="1" x14ac:dyDescent="0.25">
      <c r="A256" s="1124" t="s">
        <v>38</v>
      </c>
      <c r="B256" s="1125"/>
      <c r="C256" s="64" t="s">
        <v>37</v>
      </c>
      <c r="D256" s="181" t="s">
        <v>38</v>
      </c>
      <c r="E256" s="234">
        <v>0.05</v>
      </c>
      <c r="F256" s="66" t="e">
        <v>#DIV/0!</v>
      </c>
      <c r="G256" s="67"/>
      <c r="H256" s="192"/>
      <c r="I256" s="123" t="e">
        <v>#DIV/0!</v>
      </c>
      <c r="J256" s="66"/>
      <c r="K256" s="68" t="e">
        <v>#DIV/0!</v>
      </c>
      <c r="L256" s="69"/>
    </row>
    <row r="257" spans="1:12" ht="15" hidden="1" customHeight="1" x14ac:dyDescent="0.25">
      <c r="A257" s="1124" t="s">
        <v>39</v>
      </c>
      <c r="B257" s="1125"/>
      <c r="C257" s="64" t="s">
        <v>37</v>
      </c>
      <c r="D257" s="181" t="s">
        <v>39</v>
      </c>
      <c r="E257" s="234">
        <v>0.05</v>
      </c>
      <c r="F257" s="66" t="e">
        <v>#DIV/0!</v>
      </c>
      <c r="G257" s="67"/>
      <c r="H257" s="192"/>
      <c r="I257" s="123" t="e">
        <v>#DIV/0!</v>
      </c>
      <c r="J257" s="66"/>
      <c r="K257" s="68" t="e">
        <v>#DIV/0!</v>
      </c>
      <c r="L257" s="69"/>
    </row>
    <row r="258" spans="1:12" ht="15" hidden="1" customHeight="1" x14ac:dyDescent="0.25">
      <c r="A258" s="1124" t="s">
        <v>40</v>
      </c>
      <c r="B258" s="1125"/>
      <c r="C258" s="64" t="s">
        <v>37</v>
      </c>
      <c r="D258" s="181" t="s">
        <v>40</v>
      </c>
      <c r="E258" s="234">
        <v>0.05</v>
      </c>
      <c r="F258" s="66" t="e">
        <v>#DIV/0!</v>
      </c>
      <c r="G258" s="67"/>
      <c r="H258" s="192"/>
      <c r="I258" s="123" t="e">
        <v>#DIV/0!</v>
      </c>
      <c r="J258" s="66"/>
      <c r="K258" s="68" t="e">
        <v>#DIV/0!</v>
      </c>
      <c r="L258" s="69"/>
    </row>
    <row r="259" spans="1:12" ht="15" hidden="1" customHeight="1" x14ac:dyDescent="0.25">
      <c r="A259" s="1124" t="s">
        <v>41</v>
      </c>
      <c r="B259" s="1125"/>
      <c r="C259" s="64" t="s">
        <v>37</v>
      </c>
      <c r="D259" s="181" t="s">
        <v>41</v>
      </c>
      <c r="E259" s="234"/>
      <c r="F259" s="66" t="e">
        <v>#DIV/0!</v>
      </c>
      <c r="G259" s="67"/>
      <c r="H259" s="192"/>
      <c r="I259" s="123" t="e">
        <v>#DIV/0!</v>
      </c>
      <c r="J259" s="66"/>
      <c r="K259" s="68" t="e">
        <v>#DIV/0!</v>
      </c>
      <c r="L259" s="69"/>
    </row>
    <row r="260" spans="1:12" ht="15" hidden="1" customHeight="1" x14ac:dyDescent="0.25">
      <c r="A260" s="1124" t="s">
        <v>49</v>
      </c>
      <c r="B260" s="1125"/>
      <c r="C260" s="64" t="s">
        <v>37</v>
      </c>
      <c r="D260" s="181" t="s">
        <v>49</v>
      </c>
      <c r="E260" s="234">
        <v>0.05</v>
      </c>
      <c r="F260" s="66" t="e">
        <v>#DIV/0!</v>
      </c>
      <c r="G260" s="67"/>
      <c r="H260" s="192"/>
      <c r="I260" s="123" t="e">
        <v>#DIV/0!</v>
      </c>
      <c r="J260" s="66"/>
      <c r="K260" s="68" t="e">
        <v>#DIV/0!</v>
      </c>
      <c r="L260" s="69"/>
    </row>
    <row r="261" spans="1:12" ht="15" hidden="1" customHeight="1" x14ac:dyDescent="0.25">
      <c r="A261" s="1124" t="s">
        <v>42</v>
      </c>
      <c r="B261" s="1125"/>
      <c r="C261" s="64" t="s">
        <v>37</v>
      </c>
      <c r="D261" s="181" t="s">
        <v>42</v>
      </c>
      <c r="E261" s="188"/>
      <c r="F261" s="66" t="e">
        <v>#DIV/0!</v>
      </c>
      <c r="G261" s="67"/>
      <c r="H261" s="192"/>
      <c r="I261" s="78" t="e">
        <v>#DIV/0!</v>
      </c>
      <c r="J261" s="66"/>
      <c r="K261" s="68" t="e">
        <v>#DIV/0!</v>
      </c>
      <c r="L261" s="69"/>
    </row>
    <row r="262" spans="1:12" ht="15" hidden="1" customHeight="1" x14ac:dyDescent="0.25">
      <c r="A262" s="226" t="s">
        <v>159</v>
      </c>
      <c r="B262" s="227"/>
      <c r="C262" s="124" t="s">
        <v>35</v>
      </c>
      <c r="D262" s="226" t="s">
        <v>159</v>
      </c>
      <c r="E262" s="188"/>
      <c r="F262" s="66" t="e">
        <v>#DIV/0!</v>
      </c>
      <c r="G262" s="67"/>
      <c r="H262" s="192"/>
      <c r="I262" s="78"/>
      <c r="J262" s="66"/>
      <c r="K262" s="68" t="e">
        <v>#DIV/0!</v>
      </c>
      <c r="L262" s="69"/>
    </row>
    <row r="263" spans="1:12" ht="15" hidden="1" customHeight="1" x14ac:dyDescent="0.25">
      <c r="A263" s="1138" t="s">
        <v>40</v>
      </c>
      <c r="B263" s="1139"/>
      <c r="C263" s="64" t="s">
        <v>37</v>
      </c>
      <c r="D263" s="222" t="s">
        <v>40</v>
      </c>
      <c r="E263" s="188"/>
      <c r="F263" s="66" t="e">
        <v>#DIV/0!</v>
      </c>
      <c r="G263" s="67"/>
      <c r="H263" s="192"/>
      <c r="I263" s="78"/>
      <c r="J263" s="66"/>
      <c r="K263" s="68" t="e">
        <v>#DIV/0!</v>
      </c>
      <c r="L263" s="69"/>
    </row>
    <row r="264" spans="1:12" x14ac:dyDescent="0.25">
      <c r="A264" s="1138" t="s">
        <v>41</v>
      </c>
      <c r="B264" s="1139"/>
      <c r="C264" s="64" t="s">
        <v>37</v>
      </c>
      <c r="D264" s="222" t="s">
        <v>41</v>
      </c>
      <c r="E264" s="188"/>
      <c r="F264" s="66" t="e">
        <v>#DIV/0!</v>
      </c>
      <c r="G264" s="67"/>
      <c r="H264" s="192"/>
      <c r="I264" s="78"/>
      <c r="J264" s="66"/>
      <c r="K264" s="68" t="e">
        <v>#DIV/0!</v>
      </c>
      <c r="L264" s="69"/>
    </row>
    <row r="265" spans="1:12" x14ac:dyDescent="0.25">
      <c r="A265" s="1138" t="s">
        <v>49</v>
      </c>
      <c r="B265" s="1139"/>
      <c r="C265" s="64" t="s">
        <v>37</v>
      </c>
      <c r="D265" s="222" t="s">
        <v>49</v>
      </c>
      <c r="E265" s="188"/>
      <c r="F265" s="66" t="e">
        <v>#DIV/0!</v>
      </c>
      <c r="G265" s="67"/>
      <c r="H265" s="192"/>
      <c r="I265" s="78"/>
      <c r="J265" s="66"/>
      <c r="K265" s="68" t="e">
        <v>#DIV/0!</v>
      </c>
      <c r="L265" s="69"/>
    </row>
    <row r="266" spans="1:12" x14ac:dyDescent="0.25">
      <c r="A266" s="1130" t="s">
        <v>160</v>
      </c>
      <c r="B266" s="1131"/>
      <c r="C266" s="58"/>
      <c r="D266" s="228"/>
      <c r="E266" s="198"/>
      <c r="F266" s="113"/>
      <c r="G266" s="113"/>
      <c r="H266" s="197"/>
      <c r="I266" s="113"/>
      <c r="J266" s="113"/>
      <c r="K266" s="114"/>
      <c r="L266" s="62"/>
    </row>
    <row r="267" spans="1:12" x14ac:dyDescent="0.25">
      <c r="A267" s="1126" t="s">
        <v>161</v>
      </c>
      <c r="B267" s="1127"/>
      <c r="C267" s="64" t="s">
        <v>19</v>
      </c>
      <c r="D267" s="226"/>
      <c r="E267" s="198"/>
      <c r="F267" s="66"/>
      <c r="G267" s="67"/>
      <c r="H267" s="192"/>
      <c r="I267" s="70"/>
      <c r="J267" s="66"/>
      <c r="K267" s="68"/>
      <c r="L267" s="69"/>
    </row>
    <row r="268" spans="1:12" x14ac:dyDescent="0.25">
      <c r="A268" s="1124" t="s">
        <v>36</v>
      </c>
      <c r="B268" s="1125"/>
      <c r="C268" s="64" t="s">
        <v>37</v>
      </c>
      <c r="D268" s="181" t="s">
        <v>109</v>
      </c>
      <c r="E268" s="188">
        <v>0.2</v>
      </c>
      <c r="F268" s="108">
        <v>0.16560496938230107</v>
      </c>
      <c r="G268" s="109">
        <v>1.9765814471328982E-3</v>
      </c>
      <c r="H268" s="193">
        <v>0</v>
      </c>
      <c r="I268" s="90">
        <v>-0.19800809674002195</v>
      </c>
      <c r="J268" s="71">
        <v>-0.16361306612232301</v>
      </c>
      <c r="K268" s="73">
        <v>1.5321812845150128E-5</v>
      </c>
      <c r="L268" s="69"/>
    </row>
    <row r="269" spans="1:12" ht="15" hidden="1" customHeight="1" x14ac:dyDescent="0.25">
      <c r="A269" s="1124" t="s">
        <v>48</v>
      </c>
      <c r="B269" s="1125"/>
      <c r="C269" s="64" t="s">
        <v>37</v>
      </c>
      <c r="D269" s="181" t="s">
        <v>48</v>
      </c>
      <c r="E269" s="188">
        <v>0.1</v>
      </c>
      <c r="F269" s="108">
        <v>0</v>
      </c>
      <c r="G269" s="109"/>
      <c r="H269" s="193"/>
      <c r="I269" s="90">
        <v>-0.1</v>
      </c>
      <c r="J269" s="71">
        <v>0</v>
      </c>
      <c r="K269" s="73">
        <v>0</v>
      </c>
      <c r="L269" s="69"/>
    </row>
    <row r="270" spans="1:12" x14ac:dyDescent="0.25">
      <c r="A270" s="1124" t="s">
        <v>38</v>
      </c>
      <c r="B270" s="1125"/>
      <c r="C270" s="64" t="s">
        <v>37</v>
      </c>
      <c r="D270" s="181" t="s">
        <v>110</v>
      </c>
      <c r="E270" s="188">
        <v>0.2</v>
      </c>
      <c r="F270" s="108">
        <v>0.16348332508820884</v>
      </c>
      <c r="G270" s="109">
        <v>1.9878968219981257E-3</v>
      </c>
      <c r="H270" s="193">
        <v>0</v>
      </c>
      <c r="I270" s="90">
        <v>-0.1980045054143954</v>
      </c>
      <c r="J270" s="71">
        <v>-0.16148783050260423</v>
      </c>
      <c r="K270" s="73">
        <v>7.5977636064951219E-6</v>
      </c>
      <c r="L270" s="69"/>
    </row>
    <row r="271" spans="1:12" ht="15" hidden="1" customHeight="1" x14ac:dyDescent="0.25">
      <c r="A271" s="1124" t="s">
        <v>39</v>
      </c>
      <c r="B271" s="1125"/>
      <c r="C271" s="64" t="s">
        <v>37</v>
      </c>
      <c r="D271" s="181" t="s">
        <v>39</v>
      </c>
      <c r="E271" s="198" t="s">
        <v>55</v>
      </c>
      <c r="F271" s="108">
        <v>0</v>
      </c>
      <c r="G271" s="109"/>
      <c r="H271" s="193"/>
      <c r="I271" s="90" t="e">
        <v>#VALUE!</v>
      </c>
      <c r="J271" s="71">
        <v>0</v>
      </c>
      <c r="K271" s="73">
        <v>0</v>
      </c>
      <c r="L271" s="69"/>
    </row>
    <row r="272" spans="1:12" x14ac:dyDescent="0.25">
      <c r="A272" s="1124" t="s">
        <v>40</v>
      </c>
      <c r="B272" s="1125"/>
      <c r="C272" s="64" t="s">
        <v>37</v>
      </c>
      <c r="D272" s="181" t="s">
        <v>111</v>
      </c>
      <c r="E272" s="188">
        <v>0.08</v>
      </c>
      <c r="F272" s="108">
        <v>3.3115660380425078E-2</v>
      </c>
      <c r="G272" s="109">
        <v>2.4145675020445767E-4</v>
      </c>
      <c r="H272" s="193">
        <v>2.9709975022007951E-2</v>
      </c>
      <c r="I272" s="90">
        <v>-7.9765437962690894E-2</v>
      </c>
      <c r="J272" s="71">
        <v>-3.2881098343115978E-2</v>
      </c>
      <c r="K272" s="73">
        <v>-6.8947128953533374E-6</v>
      </c>
      <c r="L272" s="69"/>
    </row>
    <row r="273" spans="1:12" ht="15" hidden="1" customHeight="1" x14ac:dyDescent="0.25">
      <c r="A273" s="1124" t="s">
        <v>41</v>
      </c>
      <c r="B273" s="1125"/>
      <c r="C273" s="64" t="s">
        <v>37</v>
      </c>
      <c r="D273" s="181" t="s">
        <v>41</v>
      </c>
      <c r="E273" s="198" t="s">
        <v>55</v>
      </c>
      <c r="F273" s="108">
        <v>0</v>
      </c>
      <c r="G273" s="109"/>
      <c r="H273" s="193"/>
      <c r="I273" s="90" t="e">
        <v>#VALUE!</v>
      </c>
      <c r="J273" s="71">
        <v>0</v>
      </c>
      <c r="K273" s="73">
        <v>0</v>
      </c>
      <c r="L273" s="69"/>
    </row>
    <row r="274" spans="1:12" x14ac:dyDescent="0.25">
      <c r="A274" s="1124" t="s">
        <v>49</v>
      </c>
      <c r="B274" s="1125"/>
      <c r="C274" s="64" t="s">
        <v>37</v>
      </c>
      <c r="D274" s="181" t="s">
        <v>112</v>
      </c>
      <c r="E274" s="188">
        <v>0.08</v>
      </c>
      <c r="F274" s="108">
        <v>3.3941099236967975E-2</v>
      </c>
      <c r="G274" s="109">
        <v>2.7506861399725544E-4</v>
      </c>
      <c r="H274" s="193">
        <v>2.9776884933563672E-4</v>
      </c>
      <c r="I274" s="90">
        <v>-7.9741299750746675E-2</v>
      </c>
      <c r="J274" s="71">
        <v>-3.3682398987714648E-2</v>
      </c>
      <c r="K274" s="73">
        <v>-1.6368364743925387E-5</v>
      </c>
      <c r="L274" s="69"/>
    </row>
    <row r="275" spans="1:12" ht="15" hidden="1" customHeight="1" x14ac:dyDescent="0.25">
      <c r="A275" s="1124" t="s">
        <v>42</v>
      </c>
      <c r="B275" s="1125"/>
      <c r="C275" s="64" t="s">
        <v>37</v>
      </c>
      <c r="D275" s="181" t="s">
        <v>42</v>
      </c>
      <c r="E275" s="198" t="s">
        <v>55</v>
      </c>
      <c r="F275" s="108">
        <v>0</v>
      </c>
      <c r="G275" s="109"/>
      <c r="H275" s="196"/>
      <c r="I275" s="90" t="e">
        <v>#VALUE!</v>
      </c>
      <c r="J275" s="66">
        <v>0</v>
      </c>
      <c r="K275" s="110">
        <v>0</v>
      </c>
      <c r="L275" s="69"/>
    </row>
    <row r="276" spans="1:12" x14ac:dyDescent="0.25">
      <c r="A276" s="1126" t="s">
        <v>73</v>
      </c>
      <c r="B276" s="1127"/>
      <c r="C276" s="64" t="s">
        <v>19</v>
      </c>
      <c r="D276" s="226"/>
      <c r="E276" s="198" t="s">
        <v>55</v>
      </c>
      <c r="F276" s="108"/>
      <c r="G276" s="109"/>
      <c r="H276" s="196"/>
      <c r="I276" s="70"/>
      <c r="J276" s="66"/>
      <c r="K276" s="110"/>
      <c r="L276" s="69"/>
    </row>
    <row r="277" spans="1:12" x14ac:dyDescent="0.25">
      <c r="A277" s="1124" t="s">
        <v>36</v>
      </c>
      <c r="B277" s="1125"/>
      <c r="C277" s="64" t="s">
        <v>37</v>
      </c>
      <c r="D277" s="181" t="s">
        <v>109</v>
      </c>
      <c r="E277" s="188">
        <v>0.15</v>
      </c>
      <c r="F277" s="108">
        <v>0.13505007720484599</v>
      </c>
      <c r="G277" s="109">
        <v>0.13719310326561962</v>
      </c>
      <c r="H277" s="187">
        <v>0</v>
      </c>
      <c r="I277" s="90">
        <v>-1.3135629719667308E-2</v>
      </c>
      <c r="J277" s="71">
        <v>1.8142930754866948E-3</v>
      </c>
      <c r="K277" s="73">
        <v>-3.2873298528693362E-4</v>
      </c>
      <c r="L277" s="69"/>
    </row>
    <row r="278" spans="1:12" ht="15" hidden="1" customHeight="1" x14ac:dyDescent="0.25">
      <c r="A278" s="1124" t="s">
        <v>48</v>
      </c>
      <c r="B278" s="1125"/>
      <c r="C278" s="64" t="s">
        <v>37</v>
      </c>
      <c r="D278" s="181" t="s">
        <v>48</v>
      </c>
      <c r="E278" s="188">
        <v>0.1</v>
      </c>
      <c r="F278" s="108">
        <v>0</v>
      </c>
      <c r="G278" s="109"/>
      <c r="H278" s="187"/>
      <c r="I278" s="90">
        <v>-0.1</v>
      </c>
      <c r="J278" s="71">
        <v>0</v>
      </c>
      <c r="K278" s="73">
        <v>0</v>
      </c>
      <c r="L278" s="69"/>
    </row>
    <row r="279" spans="1:12" x14ac:dyDescent="0.25">
      <c r="A279" s="1124" t="s">
        <v>38</v>
      </c>
      <c r="B279" s="1125"/>
      <c r="C279" s="64" t="s">
        <v>37</v>
      </c>
      <c r="D279" s="181" t="s">
        <v>110</v>
      </c>
      <c r="E279" s="188">
        <v>0.15</v>
      </c>
      <c r="F279" s="108">
        <v>0.20628914938979745</v>
      </c>
      <c r="G279" s="109">
        <v>0.14555065685830346</v>
      </c>
      <c r="H279" s="187" t="e">
        <v>#DIV/0!</v>
      </c>
      <c r="I279" s="90">
        <v>-3.4054260447420326E-3</v>
      </c>
      <c r="J279" s="71">
        <v>-5.9694575434539487E-2</v>
      </c>
      <c r="K279" s="73">
        <v>1.0439170969545053E-3</v>
      </c>
      <c r="L279" s="69"/>
    </row>
    <row r="280" spans="1:12" ht="15" hidden="1" customHeight="1" x14ac:dyDescent="0.25">
      <c r="A280" s="1124" t="s">
        <v>39</v>
      </c>
      <c r="B280" s="1125"/>
      <c r="C280" s="64" t="s">
        <v>37</v>
      </c>
      <c r="D280" s="181" t="s">
        <v>39</v>
      </c>
      <c r="E280" s="198" t="s">
        <v>55</v>
      </c>
      <c r="F280" s="108">
        <v>0</v>
      </c>
      <c r="G280" s="109"/>
      <c r="H280" s="187"/>
      <c r="I280" s="90" t="e">
        <v>#VALUE!</v>
      </c>
      <c r="J280" s="71">
        <v>0</v>
      </c>
      <c r="K280" s="73">
        <v>0</v>
      </c>
      <c r="L280" s="69"/>
    </row>
    <row r="281" spans="1:12" x14ac:dyDescent="0.25">
      <c r="A281" s="1124" t="s">
        <v>40</v>
      </c>
      <c r="B281" s="1125"/>
      <c r="C281" s="64" t="s">
        <v>37</v>
      </c>
      <c r="D281" s="181" t="s">
        <v>111</v>
      </c>
      <c r="E281" s="188">
        <v>0.18</v>
      </c>
      <c r="F281" s="108">
        <v>0.17037654801968996</v>
      </c>
      <c r="G281" s="109">
        <v>0.17065100120514692</v>
      </c>
      <c r="H281" s="187">
        <v>1.9651279119622697E-3</v>
      </c>
      <c r="I281" s="90">
        <v>-1.0830656874797506E-2</v>
      </c>
      <c r="J281" s="71">
        <v>-1.2072048944874736E-3</v>
      </c>
      <c r="K281" s="73">
        <v>-1.4816580799444368E-3</v>
      </c>
      <c r="L281" s="69"/>
    </row>
    <row r="282" spans="1:12" ht="15" hidden="1" customHeight="1" x14ac:dyDescent="0.25">
      <c r="A282" s="1124" t="s">
        <v>41</v>
      </c>
      <c r="B282" s="1125"/>
      <c r="C282" s="64" t="s">
        <v>37</v>
      </c>
      <c r="D282" s="181" t="s">
        <v>41</v>
      </c>
      <c r="E282" s="198" t="s">
        <v>55</v>
      </c>
      <c r="F282" s="108">
        <v>0</v>
      </c>
      <c r="G282" s="109"/>
      <c r="H282" s="187"/>
      <c r="I282" s="90" t="e">
        <v>#VALUE!</v>
      </c>
      <c r="J282" s="71">
        <v>0</v>
      </c>
      <c r="K282" s="73">
        <v>0</v>
      </c>
      <c r="L282" s="69"/>
    </row>
    <row r="283" spans="1:12" x14ac:dyDescent="0.25">
      <c r="A283" s="1124" t="s">
        <v>49</v>
      </c>
      <c r="B283" s="1125"/>
      <c r="C283" s="64" t="s">
        <v>37</v>
      </c>
      <c r="D283" s="181" t="s">
        <v>112</v>
      </c>
      <c r="E283" s="188">
        <v>0.18</v>
      </c>
      <c r="F283" s="108">
        <v>0.1785862166101673</v>
      </c>
      <c r="G283" s="109">
        <v>0.17979759290626912</v>
      </c>
      <c r="H283" s="187">
        <v>0.16371701219986196</v>
      </c>
      <c r="I283" s="90">
        <v>-1.5498472733185831E-4</v>
      </c>
      <c r="J283" s="71">
        <v>1.2587986625008374E-3</v>
      </c>
      <c r="K283" s="73">
        <v>4.7422366399013649E-5</v>
      </c>
      <c r="L283" s="69"/>
    </row>
    <row r="284" spans="1:12" ht="15" hidden="1" customHeight="1" x14ac:dyDescent="0.25">
      <c r="A284" s="1124" t="s">
        <v>42</v>
      </c>
      <c r="B284" s="1125"/>
      <c r="C284" s="64" t="s">
        <v>37</v>
      </c>
      <c r="D284" s="181" t="s">
        <v>42</v>
      </c>
      <c r="E284" s="198" t="s">
        <v>55</v>
      </c>
      <c r="F284" s="108" t="e">
        <v>#DIV/0!</v>
      </c>
      <c r="G284" s="109"/>
      <c r="H284" s="196"/>
      <c r="I284" s="70" t="e">
        <v>#VALUE!</v>
      </c>
      <c r="J284" s="66" t="e">
        <v>#DIV/0!</v>
      </c>
      <c r="K284" s="110">
        <v>0</v>
      </c>
      <c r="L284" s="69"/>
    </row>
    <row r="285" spans="1:12" x14ac:dyDescent="0.25">
      <c r="A285" s="1126" t="s">
        <v>74</v>
      </c>
      <c r="B285" s="1127"/>
      <c r="C285" s="64" t="s">
        <v>19</v>
      </c>
      <c r="D285" s="226"/>
      <c r="E285" s="188"/>
      <c r="F285" s="108"/>
      <c r="G285" s="109"/>
      <c r="H285" s="196"/>
      <c r="I285" s="90"/>
      <c r="J285" s="66"/>
      <c r="K285" s="110"/>
      <c r="L285" s="69"/>
    </row>
    <row r="286" spans="1:12" ht="15" hidden="1" customHeight="1" x14ac:dyDescent="0.25">
      <c r="A286" s="1124" t="s">
        <v>39</v>
      </c>
      <c r="B286" s="1125"/>
      <c r="C286" s="64" t="s">
        <v>37</v>
      </c>
      <c r="D286" s="181" t="s">
        <v>39</v>
      </c>
      <c r="E286" s="198" t="s">
        <v>55</v>
      </c>
      <c r="F286" s="108" t="e">
        <v>#DIV/0!</v>
      </c>
      <c r="G286" s="109"/>
      <c r="H286" s="196"/>
      <c r="I286" s="70" t="e">
        <v>#VALUE!</v>
      </c>
      <c r="J286" s="66" t="e">
        <v>#DIV/0!</v>
      </c>
      <c r="K286" s="110">
        <v>0</v>
      </c>
      <c r="L286" s="69"/>
    </row>
    <row r="287" spans="1:12" x14ac:dyDescent="0.25">
      <c r="A287" s="1124" t="s">
        <v>40</v>
      </c>
      <c r="B287" s="1125"/>
      <c r="C287" s="64" t="s">
        <v>37</v>
      </c>
      <c r="D287" s="181" t="s">
        <v>111</v>
      </c>
      <c r="E287" s="188">
        <v>5.0000000000000001E-3</v>
      </c>
      <c r="F287" s="108">
        <v>-4.0912390295405054E-3</v>
      </c>
      <c r="G287" s="109">
        <v>6.873403365676515E-4</v>
      </c>
      <c r="H287" s="187">
        <v>0.14366435716344447</v>
      </c>
      <c r="I287" s="90">
        <v>-3.8359213190265083E-3</v>
      </c>
      <c r="J287" s="71">
        <v>5.2553177105139973E-3</v>
      </c>
      <c r="K287" s="73">
        <v>4.7673834440584053E-4</v>
      </c>
      <c r="L287" s="69"/>
    </row>
    <row r="288" spans="1:12" ht="15" hidden="1" customHeight="1" x14ac:dyDescent="0.25">
      <c r="A288" s="1124" t="s">
        <v>41</v>
      </c>
      <c r="B288" s="1125"/>
      <c r="C288" s="64" t="s">
        <v>37</v>
      </c>
      <c r="D288" s="181" t="s">
        <v>41</v>
      </c>
      <c r="E288" s="198" t="s">
        <v>55</v>
      </c>
      <c r="F288" s="108" t="e">
        <v>#DIV/0!</v>
      </c>
      <c r="G288" s="109"/>
      <c r="H288" s="187"/>
      <c r="I288" s="90" t="e">
        <v>#VALUE!</v>
      </c>
      <c r="J288" s="71" t="e">
        <v>#DIV/0!</v>
      </c>
      <c r="K288" s="73">
        <v>0</v>
      </c>
      <c r="L288" s="69"/>
    </row>
    <row r="289" spans="1:12" x14ac:dyDescent="0.25">
      <c r="A289" s="1124" t="s">
        <v>49</v>
      </c>
      <c r="B289" s="1125"/>
      <c r="C289" s="64" t="s">
        <v>37</v>
      </c>
      <c r="D289" s="181" t="s">
        <v>112</v>
      </c>
      <c r="E289" s="188">
        <v>5.0000000000000001E-3</v>
      </c>
      <c r="F289" s="108">
        <v>2.8968012333374499E-2</v>
      </c>
      <c r="G289" s="109">
        <v>4.9669079756124819E-3</v>
      </c>
      <c r="H289" s="187" t="e">
        <v>#DIV/0!</v>
      </c>
      <c r="I289" s="90">
        <v>-1.7777805254753573E-5</v>
      </c>
      <c r="J289" s="71">
        <v>-2.3985790138629254E-2</v>
      </c>
      <c r="K289" s="73">
        <v>1.5314219132764664E-5</v>
      </c>
      <c r="L289" s="69"/>
    </row>
    <row r="290" spans="1:12" ht="15" hidden="1" customHeight="1" x14ac:dyDescent="0.25">
      <c r="A290" s="1124" t="s">
        <v>42</v>
      </c>
      <c r="B290" s="1125"/>
      <c r="C290" s="64" t="s">
        <v>37</v>
      </c>
      <c r="D290" s="181" t="s">
        <v>42</v>
      </c>
      <c r="E290" s="198" t="s">
        <v>55</v>
      </c>
      <c r="F290" s="108" t="e">
        <v>#DIV/0!</v>
      </c>
      <c r="G290" s="109"/>
      <c r="H290" s="196"/>
      <c r="I290" s="70" t="e">
        <v>#VALUE!</v>
      </c>
      <c r="J290" s="66" t="e">
        <v>#DIV/0!</v>
      </c>
      <c r="K290" s="110">
        <v>0</v>
      </c>
      <c r="L290" s="69"/>
    </row>
    <row r="291" spans="1:12" x14ac:dyDescent="0.25">
      <c r="A291" s="1126" t="s">
        <v>162</v>
      </c>
      <c r="B291" s="1127"/>
      <c r="C291" s="64" t="s">
        <v>19</v>
      </c>
      <c r="D291" s="226"/>
      <c r="E291" s="188"/>
      <c r="F291" s="108"/>
      <c r="G291" s="109"/>
      <c r="H291" s="196"/>
      <c r="I291" s="90"/>
      <c r="J291" s="66"/>
      <c r="K291" s="110"/>
      <c r="L291" s="69"/>
    </row>
    <row r="292" spans="1:12" x14ac:dyDescent="0.25">
      <c r="A292" s="1124" t="s">
        <v>36</v>
      </c>
      <c r="B292" s="1125"/>
      <c r="C292" s="64" t="s">
        <v>37</v>
      </c>
      <c r="D292" s="181" t="s">
        <v>109</v>
      </c>
      <c r="E292" s="188">
        <v>0.5</v>
      </c>
      <c r="F292" s="108">
        <v>0.47364551760562129</v>
      </c>
      <c r="G292" s="109">
        <v>0.43254376930998967</v>
      </c>
      <c r="H292" s="187" t="e">
        <v>#DIV/0!</v>
      </c>
      <c r="I292" s="90">
        <v>-3.6374563562474926E-2</v>
      </c>
      <c r="J292" s="71">
        <v>-1.0020081168096218E-2</v>
      </c>
      <c r="K292" s="73">
        <v>3.1081667127535406E-2</v>
      </c>
      <c r="L292" s="69"/>
    </row>
    <row r="293" spans="1:12" ht="15" hidden="1" customHeight="1" x14ac:dyDescent="0.25">
      <c r="A293" s="1124" t="s">
        <v>48</v>
      </c>
      <c r="B293" s="1125"/>
      <c r="C293" s="64" t="s">
        <v>37</v>
      </c>
      <c r="D293" s="181" t="s">
        <v>48</v>
      </c>
      <c r="E293" s="188">
        <v>0.5</v>
      </c>
      <c r="F293" s="108" t="e">
        <v>#DIV/0!</v>
      </c>
      <c r="G293" s="109"/>
      <c r="H293" s="187"/>
      <c r="I293" s="90">
        <v>-0.5</v>
      </c>
      <c r="J293" s="71" t="e">
        <v>#DIV/0!</v>
      </c>
      <c r="K293" s="73">
        <v>0</v>
      </c>
      <c r="L293" s="69"/>
    </row>
    <row r="294" spans="1:12" x14ac:dyDescent="0.25">
      <c r="A294" s="1124" t="s">
        <v>38</v>
      </c>
      <c r="B294" s="1125"/>
      <c r="C294" s="64" t="s">
        <v>37</v>
      </c>
      <c r="D294" s="181" t="s">
        <v>110</v>
      </c>
      <c r="E294" s="188">
        <v>0.5</v>
      </c>
      <c r="F294" s="108">
        <v>0.46046827723421618</v>
      </c>
      <c r="G294" s="109">
        <v>0.39108843569315033</v>
      </c>
      <c r="H294" s="187">
        <v>2.6425739425221294E-3</v>
      </c>
      <c r="I294" s="90">
        <v>4.7036688617119182E-4</v>
      </c>
      <c r="J294" s="71">
        <v>4.0002089651955008E-2</v>
      </c>
      <c r="K294" s="73">
        <v>0.10938193119302086</v>
      </c>
      <c r="L294" s="69"/>
    </row>
    <row r="295" spans="1:12" ht="28.5" x14ac:dyDescent="0.25">
      <c r="A295" s="1130" t="s">
        <v>163</v>
      </c>
      <c r="B295" s="1131"/>
      <c r="C295" s="58"/>
      <c r="D295" s="228"/>
      <c r="E295" s="230" t="s">
        <v>95</v>
      </c>
      <c r="F295" s="53" t="s">
        <v>96</v>
      </c>
      <c r="G295" s="54"/>
      <c r="H295" s="243" t="s">
        <v>239</v>
      </c>
      <c r="I295" s="113"/>
      <c r="J295" s="113"/>
      <c r="K295" s="114"/>
      <c r="L295" s="62"/>
    </row>
    <row r="296" spans="1:12" x14ac:dyDescent="0.25">
      <c r="A296" s="1126" t="s">
        <v>164</v>
      </c>
      <c r="B296" s="1127"/>
      <c r="C296" s="64" t="s">
        <v>66</v>
      </c>
      <c r="D296" s="226"/>
      <c r="E296" s="188"/>
      <c r="F296" s="66"/>
      <c r="G296" s="67"/>
      <c r="H296" s="192"/>
      <c r="I296" s="90"/>
      <c r="J296" s="66"/>
      <c r="K296" s="110"/>
      <c r="L296" s="69"/>
    </row>
    <row r="297" spans="1:12" x14ac:dyDescent="0.25">
      <c r="A297" s="1124" t="s">
        <v>36</v>
      </c>
      <c r="B297" s="1125"/>
      <c r="C297" s="64" t="s">
        <v>37</v>
      </c>
      <c r="D297" s="181" t="s">
        <v>165</v>
      </c>
      <c r="E297" s="188">
        <v>110</v>
      </c>
      <c r="F297" s="125">
        <v>102.61127605128463</v>
      </c>
      <c r="G297" s="126">
        <v>91.775501324372442</v>
      </c>
      <c r="H297" s="198" t="s">
        <v>240</v>
      </c>
      <c r="I297" s="84">
        <v>-0.13897305601861065</v>
      </c>
      <c r="J297" s="85">
        <v>-7.69731409380804E-2</v>
      </c>
      <c r="K297" s="86">
        <v>3.2007044049786035E-2</v>
      </c>
      <c r="L297" s="69"/>
    </row>
    <row r="298" spans="1:12" x14ac:dyDescent="0.25">
      <c r="A298" s="1124" t="s">
        <v>48</v>
      </c>
      <c r="B298" s="1125"/>
      <c r="C298" s="64" t="s">
        <v>37</v>
      </c>
      <c r="D298" s="181" t="s">
        <v>48</v>
      </c>
      <c r="E298" s="188">
        <v>120</v>
      </c>
      <c r="F298" s="125">
        <v>97.806326760293615</v>
      </c>
      <c r="G298" s="126"/>
      <c r="H298" s="198"/>
      <c r="I298" s="84">
        <v>-1</v>
      </c>
      <c r="J298" s="85">
        <v>-1</v>
      </c>
      <c r="K298" s="86" t="e">
        <v>#DIV/0!</v>
      </c>
      <c r="L298" s="69"/>
    </row>
    <row r="299" spans="1:12" x14ac:dyDescent="0.25">
      <c r="A299" s="1124" t="s">
        <v>38</v>
      </c>
      <c r="B299" s="1125"/>
      <c r="C299" s="64" t="s">
        <v>37</v>
      </c>
      <c r="D299" s="181" t="s">
        <v>110</v>
      </c>
      <c r="E299" s="188">
        <v>110</v>
      </c>
      <c r="F299" s="125">
        <v>102.1703622141617</v>
      </c>
      <c r="G299" s="126">
        <v>91.775501324372442</v>
      </c>
      <c r="H299" s="198" t="s">
        <v>240</v>
      </c>
      <c r="I299" s="84">
        <v>-0.13897305601861065</v>
      </c>
      <c r="J299" s="85">
        <v>-7.2989839857641334E-2</v>
      </c>
      <c r="K299" s="86">
        <v>3.2007044049786035E-2</v>
      </c>
      <c r="L299" s="69"/>
    </row>
    <row r="300" spans="1:12" x14ac:dyDescent="0.25">
      <c r="A300" s="1124" t="s">
        <v>39</v>
      </c>
      <c r="B300" s="1125"/>
      <c r="C300" s="64" t="s">
        <v>37</v>
      </c>
      <c r="D300" s="181" t="s">
        <v>39</v>
      </c>
      <c r="E300" s="198" t="s">
        <v>55</v>
      </c>
      <c r="F300" s="125">
        <v>102.93996468967318</v>
      </c>
      <c r="G300" s="126">
        <v>91.775501324372442</v>
      </c>
      <c r="H300" s="198"/>
      <c r="I300" s="84" t="e">
        <v>#VALUE!</v>
      </c>
      <c r="J300" s="85">
        <v>-0.10845606367709139</v>
      </c>
      <c r="K300" s="86">
        <v>0</v>
      </c>
      <c r="L300" s="69"/>
    </row>
    <row r="301" spans="1:12" x14ac:dyDescent="0.25">
      <c r="A301" s="1124" t="s">
        <v>40</v>
      </c>
      <c r="B301" s="1125"/>
      <c r="C301" s="64" t="s">
        <v>37</v>
      </c>
      <c r="D301" s="181" t="s">
        <v>111</v>
      </c>
      <c r="E301" s="188">
        <v>110</v>
      </c>
      <c r="F301" s="125">
        <v>102.1703622141617</v>
      </c>
      <c r="G301" s="126">
        <v>91.775501324372442</v>
      </c>
      <c r="H301" s="198" t="s">
        <v>240</v>
      </c>
      <c r="I301" s="84">
        <v>-0.13897305601861065</v>
      </c>
      <c r="J301" s="85">
        <v>-7.2989839857641334E-2</v>
      </c>
      <c r="K301" s="86">
        <v>3.2007044049786035E-2</v>
      </c>
      <c r="L301" s="69"/>
    </row>
    <row r="302" spans="1:12" x14ac:dyDescent="0.25">
      <c r="A302" s="1124" t="s">
        <v>41</v>
      </c>
      <c r="B302" s="1125"/>
      <c r="C302" s="64" t="s">
        <v>37</v>
      </c>
      <c r="D302" s="181" t="s">
        <v>41</v>
      </c>
      <c r="E302" s="198"/>
      <c r="F302" s="125">
        <v>101.48353417160683</v>
      </c>
      <c r="G302" s="126">
        <v>91.775501324372442</v>
      </c>
      <c r="H302" s="198"/>
      <c r="I302" s="84" t="e">
        <v>#DIV/0!</v>
      </c>
      <c r="J302" s="85">
        <v>-5.719693388905385E-2</v>
      </c>
      <c r="K302" s="86">
        <v>4.2532983160690464E-2</v>
      </c>
      <c r="L302" s="69"/>
    </row>
    <row r="303" spans="1:12" x14ac:dyDescent="0.25">
      <c r="A303" s="1124" t="s">
        <v>49</v>
      </c>
      <c r="B303" s="1125"/>
      <c r="C303" s="64" t="s">
        <v>37</v>
      </c>
      <c r="D303" s="181" t="s">
        <v>112</v>
      </c>
      <c r="E303" s="188">
        <v>110</v>
      </c>
      <c r="F303" s="125">
        <v>102.1703622141617</v>
      </c>
      <c r="G303" s="126">
        <v>91.775501324372442</v>
      </c>
      <c r="H303" s="198" t="s">
        <v>240</v>
      </c>
      <c r="I303" s="84">
        <v>-0.13897305601861065</v>
      </c>
      <c r="J303" s="85">
        <v>-7.2989839857641334E-2</v>
      </c>
      <c r="K303" s="86">
        <v>3.2007044049786035E-2</v>
      </c>
      <c r="L303" s="69"/>
    </row>
    <row r="304" spans="1:12" x14ac:dyDescent="0.25">
      <c r="A304" s="1124" t="s">
        <v>42</v>
      </c>
      <c r="B304" s="1125"/>
      <c r="C304" s="64" t="s">
        <v>37</v>
      </c>
      <c r="D304" s="181" t="s">
        <v>42</v>
      </c>
      <c r="E304" s="198" t="s">
        <v>55</v>
      </c>
      <c r="F304" s="125">
        <v>113.81198087006028</v>
      </c>
      <c r="G304" s="126"/>
      <c r="H304" s="198"/>
      <c r="I304" s="90" t="e">
        <v>#VALUE!</v>
      </c>
      <c r="J304" s="66">
        <v>-1</v>
      </c>
      <c r="K304" s="110" t="e">
        <v>#DIV/0!</v>
      </c>
      <c r="L304" s="69"/>
    </row>
    <row r="305" spans="1:12" ht="15" customHeight="1" x14ac:dyDescent="0.25">
      <c r="A305" s="1134" t="s">
        <v>166</v>
      </c>
      <c r="B305" s="1135"/>
      <c r="C305" s="100" t="s">
        <v>167</v>
      </c>
      <c r="D305" s="224"/>
      <c r="E305" s="198"/>
      <c r="F305" s="127"/>
      <c r="G305" s="128"/>
      <c r="H305" s="189"/>
      <c r="I305" s="90"/>
      <c r="J305" s="66"/>
      <c r="K305" s="110"/>
      <c r="L305" s="69"/>
    </row>
    <row r="306" spans="1:12" x14ac:dyDescent="0.25">
      <c r="A306" s="1138" t="s">
        <v>168</v>
      </c>
      <c r="B306" s="1139"/>
      <c r="C306" s="100" t="s">
        <v>37</v>
      </c>
      <c r="D306" s="222" t="s">
        <v>169</v>
      </c>
      <c r="E306" s="198"/>
      <c r="F306" s="129">
        <v>5.8134967237164004</v>
      </c>
      <c r="G306" s="130">
        <v>4.1718669554115877</v>
      </c>
      <c r="H306" s="195" t="s">
        <v>240</v>
      </c>
      <c r="I306" s="90"/>
      <c r="J306" s="85">
        <v>-0.19526444643655302</v>
      </c>
      <c r="K306" s="86">
        <v>0.12139901729863499</v>
      </c>
      <c r="L306" s="69"/>
    </row>
    <row r="307" spans="1:12" x14ac:dyDescent="0.25">
      <c r="A307" s="1138" t="s">
        <v>170</v>
      </c>
      <c r="B307" s="1139"/>
      <c r="C307" s="100"/>
      <c r="D307" s="222" t="s">
        <v>171</v>
      </c>
      <c r="E307" s="198"/>
      <c r="F307" s="129">
        <v>12.864519346065249</v>
      </c>
      <c r="G307" s="130">
        <v>11.707104712929189</v>
      </c>
      <c r="H307" s="195">
        <v>0</v>
      </c>
      <c r="I307" s="90"/>
      <c r="J307" s="85">
        <v>-0.11364725205708588</v>
      </c>
      <c r="K307" s="86">
        <v>-2.601861408509272E-2</v>
      </c>
      <c r="L307" s="69"/>
    </row>
    <row r="308" spans="1:12" x14ac:dyDescent="0.25">
      <c r="A308" s="1138" t="s">
        <v>172</v>
      </c>
      <c r="B308" s="1139"/>
      <c r="C308" s="100" t="s">
        <v>37</v>
      </c>
      <c r="D308" s="222" t="s">
        <v>173</v>
      </c>
      <c r="E308" s="198"/>
      <c r="F308" s="129">
        <v>23.971446159721012</v>
      </c>
      <c r="G308" s="130">
        <v>23.538290124337216</v>
      </c>
      <c r="H308" s="195">
        <v>5.5361742585767058</v>
      </c>
      <c r="I308" s="90"/>
      <c r="J308" s="85">
        <v>-6.8784227534114881E-2</v>
      </c>
      <c r="K308" s="86">
        <v>-5.16478200058922E-2</v>
      </c>
      <c r="L308" s="69"/>
    </row>
    <row r="309" spans="1:12" x14ac:dyDescent="0.25">
      <c r="A309" s="1138" t="s">
        <v>174</v>
      </c>
      <c r="B309" s="1139"/>
      <c r="C309" s="100" t="s">
        <v>37</v>
      </c>
      <c r="D309" s="222" t="s">
        <v>175</v>
      </c>
      <c r="E309" s="198"/>
      <c r="F309" s="129">
        <v>47.793959224428903</v>
      </c>
      <c r="G309" s="130">
        <v>39.711527106648312</v>
      </c>
      <c r="H309" s="195">
        <v>24.68346237826459</v>
      </c>
      <c r="I309" s="90"/>
      <c r="J309" s="85">
        <v>-4.9814676352554772E-2</v>
      </c>
      <c r="K309" s="86">
        <v>0.14357522671179102</v>
      </c>
      <c r="L309" s="69"/>
    </row>
    <row r="310" spans="1:12" x14ac:dyDescent="0.25">
      <c r="A310" s="1138" t="s">
        <v>176</v>
      </c>
      <c r="B310" s="1139"/>
      <c r="C310" s="100" t="s">
        <v>37</v>
      </c>
      <c r="D310" s="222" t="s">
        <v>176</v>
      </c>
      <c r="E310" s="198"/>
      <c r="F310" s="129">
        <v>6.1811176120781868</v>
      </c>
      <c r="G310" s="130">
        <v>4.7673115436531281</v>
      </c>
      <c r="H310" s="195">
        <v>10.705711467951785</v>
      </c>
      <c r="I310" s="90"/>
      <c r="J310" s="85">
        <v>-0.15837908602860887</v>
      </c>
      <c r="K310" s="86">
        <v>9.121415842178443E-2</v>
      </c>
      <c r="L310" s="69"/>
    </row>
    <row r="311" spans="1:12" x14ac:dyDescent="0.25">
      <c r="A311" s="1138" t="s">
        <v>177</v>
      </c>
      <c r="B311" s="1139"/>
      <c r="C311" s="100" t="s">
        <v>37</v>
      </c>
      <c r="D311" s="222" t="s">
        <v>177</v>
      </c>
      <c r="E311" s="198"/>
      <c r="F311" s="129">
        <v>2.8588058460563306</v>
      </c>
      <c r="G311" s="130">
        <v>2.2691332213419471</v>
      </c>
      <c r="H311" s="195">
        <v>48.284840818141262</v>
      </c>
      <c r="I311" s="90"/>
      <c r="J311" s="85">
        <v>-0.18135535875131012</v>
      </c>
      <c r="K311" s="86">
        <v>3.1383289545415187E-2</v>
      </c>
      <c r="L311" s="69"/>
    </row>
    <row r="312" spans="1:12" ht="15" customHeight="1" x14ac:dyDescent="0.25">
      <c r="A312" s="1138" t="s">
        <v>178</v>
      </c>
      <c r="B312" s="1139"/>
      <c r="C312" s="100" t="s">
        <v>37</v>
      </c>
      <c r="D312" s="222" t="s">
        <v>178</v>
      </c>
      <c r="E312" s="198"/>
      <c r="F312" s="129">
        <v>0.27693596443654039</v>
      </c>
      <c r="G312" s="130"/>
      <c r="H312" s="195">
        <v>5.339933877920001</v>
      </c>
      <c r="I312" s="90"/>
      <c r="J312" s="85">
        <v>-0.60437435800433892</v>
      </c>
      <c r="K312" s="131">
        <v>8.3696544034764897E-2</v>
      </c>
      <c r="L312" s="69"/>
    </row>
    <row r="313" spans="1:12" x14ac:dyDescent="0.25">
      <c r="A313" s="1126" t="s">
        <v>67</v>
      </c>
      <c r="B313" s="1127"/>
      <c r="C313" s="64" t="s">
        <v>68</v>
      </c>
      <c r="D313" s="226"/>
      <c r="E313" s="188"/>
      <c r="F313" s="129"/>
      <c r="G313" s="130"/>
      <c r="H313" s="195"/>
      <c r="I313" s="90"/>
      <c r="J313" s="66"/>
      <c r="K313" s="110"/>
      <c r="L313" s="69"/>
    </row>
    <row r="314" spans="1:12" x14ac:dyDescent="0.25">
      <c r="A314" s="1138" t="s">
        <v>36</v>
      </c>
      <c r="B314" s="1139"/>
      <c r="C314" s="100" t="s">
        <v>37</v>
      </c>
      <c r="D314" s="181" t="s">
        <v>179</v>
      </c>
      <c r="E314" s="198">
        <v>0.35</v>
      </c>
      <c r="F314" s="125">
        <v>0.33061463270179875</v>
      </c>
      <c r="G314" s="126">
        <v>0.29723779893098851</v>
      </c>
      <c r="H314" s="188">
        <v>93.365523959053434</v>
      </c>
      <c r="I314" s="84">
        <v>-0.1175121914427987</v>
      </c>
      <c r="J314" s="85">
        <v>-6.5768110531243318E-2</v>
      </c>
      <c r="K314" s="86">
        <v>3.9136792513837781E-2</v>
      </c>
      <c r="L314" s="69"/>
    </row>
    <row r="315" spans="1:12" x14ac:dyDescent="0.25">
      <c r="A315" s="1138" t="s">
        <v>48</v>
      </c>
      <c r="B315" s="1139"/>
      <c r="C315" s="100" t="s">
        <v>37</v>
      </c>
      <c r="D315" s="181" t="s">
        <v>48</v>
      </c>
      <c r="E315" s="198">
        <v>0.43</v>
      </c>
      <c r="F315" s="125">
        <v>0.31576493458613347</v>
      </c>
      <c r="G315" s="126"/>
      <c r="H315" s="188"/>
      <c r="I315" s="84">
        <v>-1</v>
      </c>
      <c r="J315" s="85">
        <v>-1</v>
      </c>
      <c r="K315" s="86" t="e">
        <v>#DIV/0!</v>
      </c>
      <c r="L315" s="69"/>
    </row>
    <row r="316" spans="1:12" x14ac:dyDescent="0.25">
      <c r="A316" s="1138" t="s">
        <v>38</v>
      </c>
      <c r="B316" s="1139"/>
      <c r="C316" s="100" t="s">
        <v>37</v>
      </c>
      <c r="D316" s="181" t="s">
        <v>110</v>
      </c>
      <c r="E316" s="198">
        <v>0.35</v>
      </c>
      <c r="F316" s="125">
        <v>0.33061463270179875</v>
      </c>
      <c r="G316" s="126">
        <v>0.29723779893098851</v>
      </c>
      <c r="H316" s="188">
        <v>93.365523959053434</v>
      </c>
      <c r="I316" s="84">
        <v>-0.1175121914427987</v>
      </c>
      <c r="J316" s="85">
        <v>-6.5768110531243318E-2</v>
      </c>
      <c r="K316" s="86">
        <v>3.9136792513837781E-2</v>
      </c>
      <c r="L316" s="69"/>
    </row>
    <row r="317" spans="1:12" x14ac:dyDescent="0.25">
      <c r="A317" s="1138" t="s">
        <v>39</v>
      </c>
      <c r="B317" s="1139"/>
      <c r="C317" s="100" t="s">
        <v>37</v>
      </c>
      <c r="D317" s="181" t="s">
        <v>39</v>
      </c>
      <c r="E317" s="198" t="s">
        <v>55</v>
      </c>
      <c r="F317" s="125">
        <v>0.34145817412258123</v>
      </c>
      <c r="G317" s="126">
        <v>0.29723779893098851</v>
      </c>
      <c r="H317" s="188"/>
      <c r="I317" s="84" t="e">
        <v>#VALUE!</v>
      </c>
      <c r="J317" s="85">
        <v>-9.5436113694739422E-2</v>
      </c>
      <c r="K317" s="86">
        <v>3.9136792513837781E-2</v>
      </c>
      <c r="L317" s="69"/>
    </row>
    <row r="318" spans="1:12" x14ac:dyDescent="0.25">
      <c r="A318" s="1138" t="s">
        <v>40</v>
      </c>
      <c r="B318" s="1139"/>
      <c r="C318" s="100" t="s">
        <v>37</v>
      </c>
      <c r="D318" s="181" t="s">
        <v>111</v>
      </c>
      <c r="E318" s="198">
        <v>0.35</v>
      </c>
      <c r="F318" s="125">
        <v>0.33061463270179875</v>
      </c>
      <c r="G318" s="126">
        <v>0.29723779893098851</v>
      </c>
      <c r="H318" s="188">
        <v>93.365523959053434</v>
      </c>
      <c r="I318" s="84">
        <v>-0.1175121914427987</v>
      </c>
      <c r="J318" s="85">
        <v>-6.5768110531243318E-2</v>
      </c>
      <c r="K318" s="86">
        <v>3.9136792513837781E-2</v>
      </c>
      <c r="L318" s="69"/>
    </row>
    <row r="319" spans="1:12" x14ac:dyDescent="0.25">
      <c r="A319" s="1138" t="s">
        <v>41</v>
      </c>
      <c r="B319" s="1139"/>
      <c r="C319" s="100" t="s">
        <v>37</v>
      </c>
      <c r="D319" s="181" t="s">
        <v>41</v>
      </c>
      <c r="E319" s="198" t="s">
        <v>55</v>
      </c>
      <c r="F319" s="125">
        <v>0.33061463270179875</v>
      </c>
      <c r="G319" s="126">
        <v>0.29723779893098851</v>
      </c>
      <c r="H319" s="188"/>
      <c r="I319" s="84" t="e">
        <v>#VALUE!</v>
      </c>
      <c r="J319" s="85">
        <v>-6.5768110531243318E-2</v>
      </c>
      <c r="K319" s="86">
        <v>3.9136792513837781E-2</v>
      </c>
      <c r="L319" s="69"/>
    </row>
    <row r="320" spans="1:12" x14ac:dyDescent="0.25">
      <c r="A320" s="1138" t="s">
        <v>49</v>
      </c>
      <c r="B320" s="1139"/>
      <c r="C320" s="100" t="s">
        <v>37</v>
      </c>
      <c r="D320" s="181" t="s">
        <v>112</v>
      </c>
      <c r="E320" s="198">
        <v>0.35</v>
      </c>
      <c r="F320" s="125">
        <v>0.33061463270179875</v>
      </c>
      <c r="G320" s="126">
        <v>0.29723779893098851</v>
      </c>
      <c r="H320" s="188">
        <v>93.365523959053434</v>
      </c>
      <c r="I320" s="84">
        <v>-0.1175121914427987</v>
      </c>
      <c r="J320" s="85">
        <v>-6.5768110531243318E-2</v>
      </c>
      <c r="K320" s="86">
        <v>3.9136792513837781E-2</v>
      </c>
      <c r="L320" s="69"/>
    </row>
    <row r="321" spans="1:12" x14ac:dyDescent="0.25">
      <c r="A321" s="1138" t="s">
        <v>42</v>
      </c>
      <c r="B321" s="1139"/>
      <c r="C321" s="100" t="s">
        <v>37</v>
      </c>
      <c r="D321" s="222" t="s">
        <v>42</v>
      </c>
      <c r="E321" s="198" t="s">
        <v>55</v>
      </c>
      <c r="F321" s="118" t="e">
        <v>#DIV/0!</v>
      </c>
      <c r="G321" s="119"/>
      <c r="H321" s="190"/>
      <c r="I321" s="90" t="e">
        <v>#VALUE!</v>
      </c>
      <c r="J321" s="66" t="e">
        <v>#DIV/0!</v>
      </c>
      <c r="K321" s="110" t="e">
        <v>#DIV/0!</v>
      </c>
      <c r="L321" s="69"/>
    </row>
    <row r="322" spans="1:12" x14ac:dyDescent="0.25">
      <c r="A322" s="1136" t="s">
        <v>69</v>
      </c>
      <c r="B322" s="1137"/>
      <c r="C322" s="100" t="s">
        <v>70</v>
      </c>
      <c r="D322" s="225"/>
      <c r="E322" s="198"/>
      <c r="F322" s="127"/>
      <c r="G322" s="128"/>
      <c r="H322" s="189"/>
      <c r="I322" s="90"/>
      <c r="J322" s="66"/>
      <c r="K322" s="110"/>
      <c r="L322" s="69"/>
    </row>
    <row r="323" spans="1:12" s="104" customFormat="1" x14ac:dyDescent="0.25">
      <c r="A323" s="1138" t="s">
        <v>36</v>
      </c>
      <c r="B323" s="1139"/>
      <c r="C323" s="100" t="s">
        <v>37</v>
      </c>
      <c r="D323" s="181" t="s">
        <v>109</v>
      </c>
      <c r="E323" s="198">
        <v>6</v>
      </c>
      <c r="F323" s="125">
        <v>5.592118787417335</v>
      </c>
      <c r="G323" s="126">
        <v>5.3539140946811514</v>
      </c>
      <c r="H323" s="198">
        <v>0</v>
      </c>
      <c r="I323" s="84">
        <v>-3.103020930453863E-2</v>
      </c>
      <c r="J323" s="85">
        <v>3.9645072857585548E-2</v>
      </c>
      <c r="K323" s="86">
        <v>8.590064042090427E-2</v>
      </c>
      <c r="L323" s="103"/>
    </row>
    <row r="324" spans="1:12" s="104" customFormat="1" x14ac:dyDescent="0.25">
      <c r="A324" s="1138" t="s">
        <v>48</v>
      </c>
      <c r="B324" s="1139"/>
      <c r="C324" s="100" t="s">
        <v>37</v>
      </c>
      <c r="D324" s="181" t="s">
        <v>48</v>
      </c>
      <c r="E324" s="198">
        <v>6.3</v>
      </c>
      <c r="F324" s="125">
        <v>5.592118787417335</v>
      </c>
      <c r="G324" s="126"/>
      <c r="H324" s="198"/>
      <c r="I324" s="84">
        <v>-1</v>
      </c>
      <c r="J324" s="85">
        <v>-1</v>
      </c>
      <c r="K324" s="86" t="e">
        <v>#DIV/0!</v>
      </c>
      <c r="L324" s="103"/>
    </row>
    <row r="325" spans="1:12" s="104" customFormat="1" x14ac:dyDescent="0.25">
      <c r="A325" s="1138" t="s">
        <v>38</v>
      </c>
      <c r="B325" s="1139"/>
      <c r="C325" s="100" t="s">
        <v>37</v>
      </c>
      <c r="D325" s="181" t="s">
        <v>110</v>
      </c>
      <c r="E325" s="198">
        <v>6</v>
      </c>
      <c r="F325" s="125">
        <v>5.592118787417335</v>
      </c>
      <c r="G325" s="126">
        <v>5.3539140946811514</v>
      </c>
      <c r="H325" s="198">
        <v>0</v>
      </c>
      <c r="I325" s="84">
        <v>-3.103020930453863E-2</v>
      </c>
      <c r="J325" s="85">
        <v>3.9645072857585548E-2</v>
      </c>
      <c r="K325" s="86">
        <v>8.590064042090427E-2</v>
      </c>
      <c r="L325" s="103"/>
    </row>
    <row r="326" spans="1:12" s="104" customFormat="1" x14ac:dyDescent="0.25">
      <c r="A326" s="1138" t="s">
        <v>39</v>
      </c>
      <c r="B326" s="1139"/>
      <c r="C326" s="100" t="s">
        <v>37</v>
      </c>
      <c r="D326" s="181" t="s">
        <v>39</v>
      </c>
      <c r="E326" s="198" t="s">
        <v>55</v>
      </c>
      <c r="F326" s="125">
        <v>5.592118787417335</v>
      </c>
      <c r="G326" s="126">
        <v>5.3539140946811514</v>
      </c>
      <c r="H326" s="198"/>
      <c r="I326" s="84" t="e">
        <v>#VALUE!</v>
      </c>
      <c r="J326" s="85">
        <v>4.6612150683091963E-2</v>
      </c>
      <c r="K326" s="86">
        <v>9.3177695321751242E-2</v>
      </c>
      <c r="L326" s="103"/>
    </row>
    <row r="327" spans="1:12" s="104" customFormat="1" x14ac:dyDescent="0.25">
      <c r="A327" s="1138" t="s">
        <v>40</v>
      </c>
      <c r="B327" s="1139"/>
      <c r="C327" s="100" t="s">
        <v>37</v>
      </c>
      <c r="D327" s="181" t="s">
        <v>111</v>
      </c>
      <c r="E327" s="198">
        <v>6</v>
      </c>
      <c r="F327" s="125">
        <v>5.592118787417335</v>
      </c>
      <c r="G327" s="126">
        <v>5.3539140946811514</v>
      </c>
      <c r="H327" s="198">
        <v>0</v>
      </c>
      <c r="I327" s="84">
        <v>-3.103020930453863E-2</v>
      </c>
      <c r="J327" s="85">
        <v>3.9645072857585548E-2</v>
      </c>
      <c r="K327" s="86">
        <v>8.590064042090427E-2</v>
      </c>
      <c r="L327" s="103"/>
    </row>
    <row r="328" spans="1:12" s="104" customFormat="1" x14ac:dyDescent="0.25">
      <c r="A328" s="1138" t="s">
        <v>41</v>
      </c>
      <c r="B328" s="1139"/>
      <c r="C328" s="100" t="s">
        <v>37</v>
      </c>
      <c r="D328" s="181" t="s">
        <v>41</v>
      </c>
      <c r="E328" s="198" t="s">
        <v>55</v>
      </c>
      <c r="F328" s="125">
        <v>5.592118787417335</v>
      </c>
      <c r="G328" s="126">
        <v>5.3539140946811514</v>
      </c>
      <c r="H328" s="198"/>
      <c r="I328" s="84" t="e">
        <v>#VALUE!</v>
      </c>
      <c r="J328" s="85">
        <v>4.6612150683091963E-2</v>
      </c>
      <c r="K328" s="86">
        <v>9.3177695321751242E-2</v>
      </c>
      <c r="L328" s="103"/>
    </row>
    <row r="329" spans="1:12" s="104" customFormat="1" x14ac:dyDescent="0.25">
      <c r="A329" s="1138" t="s">
        <v>49</v>
      </c>
      <c r="B329" s="1139"/>
      <c r="C329" s="100" t="s">
        <v>37</v>
      </c>
      <c r="D329" s="181" t="s">
        <v>112</v>
      </c>
      <c r="E329" s="198">
        <v>6</v>
      </c>
      <c r="F329" s="125">
        <v>5.592118787417335</v>
      </c>
      <c r="G329" s="126">
        <v>5.3539140946811514</v>
      </c>
      <c r="H329" s="198">
        <v>0</v>
      </c>
      <c r="I329" s="84">
        <v>-3.103020930453863E-2</v>
      </c>
      <c r="J329" s="85">
        <v>3.9645072857585548E-2</v>
      </c>
      <c r="K329" s="86">
        <v>8.590064042090427E-2</v>
      </c>
      <c r="L329" s="103"/>
    </row>
    <row r="330" spans="1:12" x14ac:dyDescent="0.25">
      <c r="A330" s="1138" t="s">
        <v>42</v>
      </c>
      <c r="B330" s="1139"/>
      <c r="C330" s="100" t="s">
        <v>37</v>
      </c>
      <c r="D330" s="222" t="s">
        <v>42</v>
      </c>
      <c r="E330" s="198" t="s">
        <v>55</v>
      </c>
      <c r="F330" s="125">
        <v>5.1346117303641545</v>
      </c>
      <c r="G330" s="126"/>
      <c r="H330" s="197"/>
      <c r="I330" s="90" t="e">
        <v>#VALUE!</v>
      </c>
      <c r="J330" s="66"/>
      <c r="K330" s="110" t="e">
        <v>#DIV/0!</v>
      </c>
      <c r="L330" s="69"/>
    </row>
    <row r="331" spans="1:12" ht="15" customHeight="1" x14ac:dyDescent="0.25">
      <c r="A331" s="1134" t="s">
        <v>180</v>
      </c>
      <c r="B331" s="1135"/>
      <c r="C331" s="100" t="s">
        <v>181</v>
      </c>
      <c r="D331" s="224"/>
      <c r="E331" s="198"/>
      <c r="F331" s="132"/>
      <c r="G331" s="133"/>
      <c r="H331" s="191"/>
      <c r="I331" s="90"/>
      <c r="J331" s="66"/>
      <c r="K331" s="110"/>
      <c r="L331" s="69"/>
    </row>
    <row r="332" spans="1:12" x14ac:dyDescent="0.25">
      <c r="A332" s="1138" t="s">
        <v>168</v>
      </c>
      <c r="B332" s="1139"/>
      <c r="C332" s="100" t="s">
        <v>37</v>
      </c>
      <c r="D332" s="222" t="s">
        <v>169</v>
      </c>
      <c r="E332" s="188"/>
      <c r="F332" s="134">
        <v>3.5791440722049557</v>
      </c>
      <c r="G332" s="135">
        <v>3.1550932377562568</v>
      </c>
      <c r="H332" s="198" t="s">
        <v>240</v>
      </c>
      <c r="I332" s="90"/>
      <c r="J332" s="85">
        <v>-5.6328939231410191E-2</v>
      </c>
      <c r="K332" s="86">
        <v>7.0502336616585393E-2</v>
      </c>
      <c r="L332" s="69"/>
    </row>
    <row r="333" spans="1:12" x14ac:dyDescent="0.25">
      <c r="A333" s="1138" t="s">
        <v>182</v>
      </c>
      <c r="B333" s="1139"/>
      <c r="C333" s="100" t="s">
        <v>37</v>
      </c>
      <c r="D333" s="222" t="s">
        <v>183</v>
      </c>
      <c r="E333" s="188"/>
      <c r="F333" s="134">
        <v>0.90436350522639219</v>
      </c>
      <c r="G333" s="135">
        <v>1.0772750544793039</v>
      </c>
      <c r="H333" s="198">
        <v>0</v>
      </c>
      <c r="I333" s="90"/>
      <c r="J333" s="85">
        <v>0.37684327690821928</v>
      </c>
      <c r="K333" s="86">
        <v>0.15584855221023855</v>
      </c>
      <c r="L333" s="69"/>
    </row>
    <row r="334" spans="1:12" x14ac:dyDescent="0.25">
      <c r="A334" s="222"/>
      <c r="B334" s="223"/>
      <c r="C334" s="100"/>
      <c r="D334" s="222" t="s">
        <v>171</v>
      </c>
      <c r="E334" s="188"/>
      <c r="F334" s="125"/>
      <c r="G334" s="136"/>
      <c r="H334" s="198"/>
      <c r="I334" s="90"/>
      <c r="J334" s="85"/>
      <c r="K334" s="86" t="e">
        <v>#DIV/0!</v>
      </c>
      <c r="L334" s="69"/>
    </row>
    <row r="335" spans="1:12" x14ac:dyDescent="0.25">
      <c r="A335" s="222"/>
      <c r="B335" s="223"/>
      <c r="C335" s="100"/>
      <c r="D335" s="222" t="s">
        <v>173</v>
      </c>
      <c r="E335" s="188"/>
      <c r="F335" s="125"/>
      <c r="G335" s="136"/>
      <c r="H335" s="198"/>
      <c r="I335" s="90"/>
      <c r="J335" s="85"/>
      <c r="K335" s="86" t="e">
        <v>#DIV/0!</v>
      </c>
      <c r="L335" s="69"/>
    </row>
    <row r="336" spans="1:12" x14ac:dyDescent="0.25">
      <c r="A336" s="1138" t="s">
        <v>177</v>
      </c>
      <c r="B336" s="1139"/>
      <c r="C336" s="100" t="s">
        <v>37</v>
      </c>
      <c r="D336" s="222" t="s">
        <v>177</v>
      </c>
      <c r="E336" s="198"/>
      <c r="F336" s="134">
        <v>3.2482622520271072E-2</v>
      </c>
      <c r="G336" s="135">
        <v>1.3686989111329137E-2</v>
      </c>
      <c r="H336" s="198">
        <v>1.3686989111329137E-2</v>
      </c>
      <c r="I336" s="90"/>
      <c r="J336" s="85">
        <v>-0.57863657397774304</v>
      </c>
      <c r="K336" s="86">
        <v>0</v>
      </c>
      <c r="L336" s="69"/>
    </row>
    <row r="337" spans="1:13" ht="15" hidden="1" customHeight="1" x14ac:dyDescent="0.25">
      <c r="A337" s="1138" t="s">
        <v>178</v>
      </c>
      <c r="B337" s="1139"/>
      <c r="C337" s="100" t="s">
        <v>37</v>
      </c>
      <c r="D337" s="222" t="s">
        <v>178</v>
      </c>
      <c r="E337" s="188"/>
      <c r="F337" s="115">
        <v>2.8677285554625474E-3</v>
      </c>
      <c r="G337" s="116"/>
      <c r="H337" s="194"/>
      <c r="I337" s="78" t="e">
        <v>#DIV/0!</v>
      </c>
      <c r="J337" s="115">
        <v>2.8234225704752976E-3</v>
      </c>
      <c r="K337" s="110" t="e">
        <v>#DIV/0!</v>
      </c>
      <c r="L337" s="69"/>
    </row>
    <row r="338" spans="1:13" ht="15" customHeight="1" x14ac:dyDescent="0.25">
      <c r="A338" s="137" t="s">
        <v>184</v>
      </c>
      <c r="B338" s="138"/>
      <c r="C338" s="139"/>
      <c r="D338" s="137"/>
      <c r="E338" s="238"/>
      <c r="F338" s="113"/>
      <c r="G338" s="113"/>
      <c r="H338" s="197"/>
      <c r="I338" s="113"/>
      <c r="J338" s="113"/>
      <c r="K338" s="114"/>
      <c r="L338" s="113"/>
    </row>
    <row r="339" spans="1:13" x14ac:dyDescent="0.25">
      <c r="A339" s="1138" t="s">
        <v>185</v>
      </c>
      <c r="B339" s="1139"/>
      <c r="C339" s="123" t="s">
        <v>35</v>
      </c>
      <c r="D339" s="222" t="s">
        <v>186</v>
      </c>
      <c r="E339" s="234">
        <v>0.4</v>
      </c>
      <c r="F339" s="98">
        <v>0.20580255078262108</v>
      </c>
      <c r="G339" s="99">
        <v>0.15746093667900776</v>
      </c>
      <c r="H339" s="187" t="s">
        <v>240</v>
      </c>
      <c r="I339" s="84">
        <v>-0.38068208841683837</v>
      </c>
      <c r="J339" s="85">
        <v>0.20371279992018393</v>
      </c>
      <c r="K339" s="86">
        <v>0.57326108848361079</v>
      </c>
      <c r="L339" s="69"/>
    </row>
    <row r="340" spans="1:13" x14ac:dyDescent="0.25">
      <c r="A340" s="1138" t="s">
        <v>187</v>
      </c>
      <c r="B340" s="1139"/>
      <c r="C340" s="123" t="s">
        <v>35</v>
      </c>
      <c r="D340" s="222" t="s">
        <v>188</v>
      </c>
      <c r="E340" s="234">
        <v>0.03</v>
      </c>
      <c r="F340" s="96">
        <v>1.2533251047185388E-2</v>
      </c>
      <c r="G340" s="97">
        <v>6.3032824190581271E-3</v>
      </c>
      <c r="H340" s="188">
        <v>0</v>
      </c>
      <c r="I340" s="84">
        <v>-0.84415709279434625</v>
      </c>
      <c r="J340" s="85">
        <v>-0.62696931557757707</v>
      </c>
      <c r="K340" s="86">
        <v>-0.25827736957592612</v>
      </c>
      <c r="L340" s="69"/>
    </row>
    <row r="341" spans="1:13" x14ac:dyDescent="0.25">
      <c r="A341" s="1138" t="s">
        <v>189</v>
      </c>
      <c r="B341" s="1139"/>
      <c r="C341" s="123" t="s">
        <v>35</v>
      </c>
      <c r="D341" s="222" t="s">
        <v>190</v>
      </c>
      <c r="E341" s="234">
        <v>8.0000000000000002E-3</v>
      </c>
      <c r="F341" s="140">
        <v>2.7067807701169565E-3</v>
      </c>
      <c r="G341" s="141">
        <v>1.0901141770085154E-3</v>
      </c>
      <c r="H341" s="199">
        <v>0.17761542938130417</v>
      </c>
      <c r="I341" s="84">
        <v>-0.94369837167425807</v>
      </c>
      <c r="J341" s="85">
        <v>-0.83359826123396241</v>
      </c>
      <c r="K341" s="86">
        <v>-0.58682032019622343</v>
      </c>
      <c r="L341" s="69"/>
      <c r="M341" s="142"/>
    </row>
    <row r="342" spans="1:13" x14ac:dyDescent="0.25">
      <c r="A342" s="1138" t="s">
        <v>191</v>
      </c>
      <c r="B342" s="1139"/>
      <c r="C342" s="123" t="s">
        <v>35</v>
      </c>
      <c r="D342" s="222" t="s">
        <v>192</v>
      </c>
      <c r="E342" s="234">
        <v>1.4999999999999999E-2</v>
      </c>
      <c r="F342" s="140">
        <v>7.7773202156621061E-3</v>
      </c>
      <c r="G342" s="141">
        <v>4.2877824295668278E-3</v>
      </c>
      <c r="H342" s="199">
        <v>2.8862507274461926E-3</v>
      </c>
      <c r="I342" s="84">
        <v>-0.70272740244008247</v>
      </c>
      <c r="J342" s="85">
        <v>-0.42665483228799406</v>
      </c>
      <c r="K342" s="86">
        <v>3.9952244929844241E-2</v>
      </c>
      <c r="L342" s="69"/>
      <c r="M342" s="142"/>
    </row>
    <row r="343" spans="1:13" x14ac:dyDescent="0.25">
      <c r="A343" s="1138" t="s">
        <v>193</v>
      </c>
      <c r="B343" s="1139"/>
      <c r="C343" s="123" t="s">
        <v>35</v>
      </c>
      <c r="D343" s="222" t="s">
        <v>137</v>
      </c>
      <c r="E343" s="234">
        <v>0.06</v>
      </c>
      <c r="F343" s="96">
        <v>3.7534969099784897E-4</v>
      </c>
      <c r="G343" s="97"/>
      <c r="H343" s="247">
        <v>4.9337619272584495E-4</v>
      </c>
      <c r="I343" s="84">
        <v>-1</v>
      </c>
      <c r="J343" s="85">
        <v>-1</v>
      </c>
      <c r="K343" s="86"/>
      <c r="L343" s="69"/>
    </row>
    <row r="344" spans="1:13" x14ac:dyDescent="0.25">
      <c r="A344" s="143"/>
      <c r="B344" s="143"/>
      <c r="C344" s="144"/>
      <c r="D344" s="143"/>
      <c r="E344" s="239"/>
      <c r="F344" s="145"/>
      <c r="G344" s="146"/>
      <c r="H344" s="248"/>
      <c r="I344" s="147"/>
      <c r="J344" s="148"/>
      <c r="K344" s="149"/>
      <c r="L344" s="150"/>
    </row>
    <row r="345" spans="1:13" x14ac:dyDescent="0.25">
      <c r="A345" s="143" t="s">
        <v>194</v>
      </c>
      <c r="B345" s="143"/>
      <c r="C345" s="144"/>
      <c r="D345" s="181" t="s">
        <v>111</v>
      </c>
      <c r="E345" s="239"/>
      <c r="F345" s="145"/>
      <c r="G345" s="146"/>
      <c r="H345" s="249"/>
      <c r="I345" s="147"/>
      <c r="J345" s="148"/>
      <c r="K345" s="86" t="e">
        <v>#DIV/0!</v>
      </c>
      <c r="L345" s="150"/>
    </row>
    <row r="346" spans="1:13" x14ac:dyDescent="0.25">
      <c r="A346" s="143"/>
      <c r="B346" s="143"/>
      <c r="C346" s="144"/>
      <c r="D346" s="181" t="s">
        <v>112</v>
      </c>
      <c r="E346" s="239"/>
      <c r="F346" s="145"/>
      <c r="G346" s="146"/>
      <c r="I346" s="147"/>
      <c r="J346" s="148"/>
      <c r="K346" s="86" t="e">
        <v>#DIV/0!</v>
      </c>
      <c r="L346" s="150"/>
    </row>
    <row r="347" spans="1:13" x14ac:dyDescent="0.25">
      <c r="D347" s="181"/>
      <c r="E347" s="1140" t="s">
        <v>195</v>
      </c>
      <c r="F347" s="1140"/>
      <c r="G347" s="1140"/>
      <c r="H347" s="1140"/>
      <c r="I347" s="1140"/>
      <c r="J347" s="1140"/>
      <c r="K347" s="1140"/>
      <c r="L347" s="1140"/>
    </row>
    <row r="348" spans="1:13" s="151" customFormat="1" ht="18" customHeight="1" x14ac:dyDescent="0.25">
      <c r="D348" s="182"/>
      <c r="E348" s="1141" t="s">
        <v>196</v>
      </c>
      <c r="F348" s="1141"/>
      <c r="G348" s="1141"/>
      <c r="H348" s="1141"/>
      <c r="I348" s="1141"/>
      <c r="J348" s="1141"/>
      <c r="K348" s="1141"/>
      <c r="L348" s="1141"/>
      <c r="M348" s="152"/>
    </row>
    <row r="349" spans="1:13" s="153" customFormat="1" ht="18" customHeight="1" x14ac:dyDescent="0.25">
      <c r="D349" s="144"/>
      <c r="E349" s="240"/>
      <c r="F349" s="154"/>
      <c r="G349" s="154"/>
      <c r="H349" s="250"/>
      <c r="I349" s="154"/>
      <c r="J349" s="155"/>
      <c r="K349" s="156"/>
      <c r="L349" s="144"/>
    </row>
    <row r="350" spans="1:13" x14ac:dyDescent="0.25">
      <c r="D350" s="94"/>
    </row>
  </sheetData>
  <mergeCells count="329">
    <mergeCell ref="A341:B341"/>
    <mergeCell ref="A342:B342"/>
    <mergeCell ref="A343:B343"/>
    <mergeCell ref="E347:L347"/>
    <mergeCell ref="E348:L348"/>
    <mergeCell ref="A332:B332"/>
    <mergeCell ref="A333:B333"/>
    <mergeCell ref="A336:B336"/>
    <mergeCell ref="A337:B337"/>
    <mergeCell ref="A339:B339"/>
    <mergeCell ref="A340:B340"/>
    <mergeCell ref="A326:B326"/>
    <mergeCell ref="A327:B327"/>
    <mergeCell ref="A328:B328"/>
    <mergeCell ref="A329:B329"/>
    <mergeCell ref="A330:B330"/>
    <mergeCell ref="A331:B331"/>
    <mergeCell ref="A320:B320"/>
    <mergeCell ref="A321:B321"/>
    <mergeCell ref="A322:B322"/>
    <mergeCell ref="A323:B323"/>
    <mergeCell ref="A324:B324"/>
    <mergeCell ref="A325:B325"/>
    <mergeCell ref="A314:B314"/>
    <mergeCell ref="A315:B315"/>
    <mergeCell ref="A316:B316"/>
    <mergeCell ref="A317:B317"/>
    <mergeCell ref="A318:B318"/>
    <mergeCell ref="A319:B319"/>
    <mergeCell ref="A308:B308"/>
    <mergeCell ref="A309:B309"/>
    <mergeCell ref="A310:B310"/>
    <mergeCell ref="A311:B311"/>
    <mergeCell ref="A312:B312"/>
    <mergeCell ref="A313:B313"/>
    <mergeCell ref="A302:B302"/>
    <mergeCell ref="A303:B303"/>
    <mergeCell ref="A304:B304"/>
    <mergeCell ref="A305:B305"/>
    <mergeCell ref="A306:B306"/>
    <mergeCell ref="A307:B307"/>
    <mergeCell ref="A296:B296"/>
    <mergeCell ref="A297:B297"/>
    <mergeCell ref="A298:B298"/>
    <mergeCell ref="A299:B299"/>
    <mergeCell ref="A300:B300"/>
    <mergeCell ref="A301:B301"/>
    <mergeCell ref="A290:B290"/>
    <mergeCell ref="A291:B291"/>
    <mergeCell ref="A292:B292"/>
    <mergeCell ref="A293:B293"/>
    <mergeCell ref="A294:B294"/>
    <mergeCell ref="A295:B295"/>
    <mergeCell ref="A284:B284"/>
    <mergeCell ref="A285:B285"/>
    <mergeCell ref="A286:B286"/>
    <mergeCell ref="A287:B287"/>
    <mergeCell ref="A288:B288"/>
    <mergeCell ref="A289:B289"/>
    <mergeCell ref="A278:B278"/>
    <mergeCell ref="A279:B279"/>
    <mergeCell ref="A280:B280"/>
    <mergeCell ref="A281:B281"/>
    <mergeCell ref="A282:B282"/>
    <mergeCell ref="A283:B283"/>
    <mergeCell ref="A272:B272"/>
    <mergeCell ref="A273:B273"/>
    <mergeCell ref="A274:B274"/>
    <mergeCell ref="A275:B275"/>
    <mergeCell ref="A276:B276"/>
    <mergeCell ref="A277:B277"/>
    <mergeCell ref="A266:B266"/>
    <mergeCell ref="A267:B267"/>
    <mergeCell ref="A268:B268"/>
    <mergeCell ref="A269:B269"/>
    <mergeCell ref="A270:B270"/>
    <mergeCell ref="A271:B271"/>
    <mergeCell ref="A259:B259"/>
    <mergeCell ref="A260:B260"/>
    <mergeCell ref="A261:B261"/>
    <mergeCell ref="A263:B263"/>
    <mergeCell ref="A264:B264"/>
    <mergeCell ref="A265:B265"/>
    <mergeCell ref="A253:B253"/>
    <mergeCell ref="A254:B254"/>
    <mergeCell ref="A255:B255"/>
    <mergeCell ref="A256:B256"/>
    <mergeCell ref="A257:B257"/>
    <mergeCell ref="A258:B258"/>
    <mergeCell ref="A247:B247"/>
    <mergeCell ref="A248:B248"/>
    <mergeCell ref="A249:B249"/>
    <mergeCell ref="A250:B250"/>
    <mergeCell ref="A251:B251"/>
    <mergeCell ref="A252:B252"/>
    <mergeCell ref="A241:B241"/>
    <mergeCell ref="A242:B242"/>
    <mergeCell ref="A243:B243"/>
    <mergeCell ref="A244:B244"/>
    <mergeCell ref="A245:B245"/>
    <mergeCell ref="A246:B246"/>
    <mergeCell ref="A235:B235"/>
    <mergeCell ref="A236:B236"/>
    <mergeCell ref="A237:B237"/>
    <mergeCell ref="A238:B238"/>
    <mergeCell ref="A239:B239"/>
    <mergeCell ref="A240:B240"/>
    <mergeCell ref="A229:B229"/>
    <mergeCell ref="A230:B230"/>
    <mergeCell ref="A231:B231"/>
    <mergeCell ref="A232:B232"/>
    <mergeCell ref="A233:B233"/>
    <mergeCell ref="A234:B234"/>
    <mergeCell ref="A223:B223"/>
    <mergeCell ref="A224:B224"/>
    <mergeCell ref="A225:B225"/>
    <mergeCell ref="A226:B226"/>
    <mergeCell ref="A227:B227"/>
    <mergeCell ref="A228:B228"/>
    <mergeCell ref="A217:B217"/>
    <mergeCell ref="A218:B218"/>
    <mergeCell ref="A219:B219"/>
    <mergeCell ref="A220:B220"/>
    <mergeCell ref="A221:B221"/>
    <mergeCell ref="A222:B222"/>
    <mergeCell ref="A211:B211"/>
    <mergeCell ref="A212:B212"/>
    <mergeCell ref="A213:B213"/>
    <mergeCell ref="A214:B214"/>
    <mergeCell ref="A215:B215"/>
    <mergeCell ref="A216:B216"/>
    <mergeCell ref="A205:B205"/>
    <mergeCell ref="A206:B206"/>
    <mergeCell ref="A207:B207"/>
    <mergeCell ref="A208:B208"/>
    <mergeCell ref="A209:B209"/>
    <mergeCell ref="A210:B210"/>
    <mergeCell ref="A199:B199"/>
    <mergeCell ref="A200:B200"/>
    <mergeCell ref="A201:B201"/>
    <mergeCell ref="A202:B202"/>
    <mergeCell ref="A203:B203"/>
    <mergeCell ref="A204:B204"/>
    <mergeCell ref="A193:B193"/>
    <mergeCell ref="A194:B194"/>
    <mergeCell ref="A195:B195"/>
    <mergeCell ref="A196:B196"/>
    <mergeCell ref="A197:B197"/>
    <mergeCell ref="A198:B198"/>
    <mergeCell ref="A187:B187"/>
    <mergeCell ref="A188:B188"/>
    <mergeCell ref="A189:B189"/>
    <mergeCell ref="A190:B190"/>
    <mergeCell ref="A191:B191"/>
    <mergeCell ref="A192:B192"/>
    <mergeCell ref="A181:B181"/>
    <mergeCell ref="A182:B182"/>
    <mergeCell ref="A183:B183"/>
    <mergeCell ref="A184:B184"/>
    <mergeCell ref="A185:B185"/>
    <mergeCell ref="A186:B186"/>
    <mergeCell ref="A174:B174"/>
    <mergeCell ref="A175:B175"/>
    <mergeCell ref="A177:B177"/>
    <mergeCell ref="A178:B178"/>
    <mergeCell ref="A179:B179"/>
    <mergeCell ref="A180:B180"/>
    <mergeCell ref="A167:B167"/>
    <mergeCell ref="A168:B168"/>
    <mergeCell ref="A169:B169"/>
    <mergeCell ref="A170:B170"/>
    <mergeCell ref="A172:B172"/>
    <mergeCell ref="A173:B173"/>
    <mergeCell ref="A161:B161"/>
    <mergeCell ref="A162:B162"/>
    <mergeCell ref="A163:B163"/>
    <mergeCell ref="A164:B164"/>
    <mergeCell ref="A165:B165"/>
    <mergeCell ref="A166:B166"/>
    <mergeCell ref="A155:B155"/>
    <mergeCell ref="A156:B156"/>
    <mergeCell ref="A157:B157"/>
    <mergeCell ref="A158:B158"/>
    <mergeCell ref="A159:B159"/>
    <mergeCell ref="A160:B160"/>
    <mergeCell ref="A149:B149"/>
    <mergeCell ref="A150:B150"/>
    <mergeCell ref="A151:B151"/>
    <mergeCell ref="A152:B152"/>
    <mergeCell ref="A153:B153"/>
    <mergeCell ref="A154:B154"/>
    <mergeCell ref="A143:B143"/>
    <mergeCell ref="A144:B144"/>
    <mergeCell ref="A145:B145"/>
    <mergeCell ref="A146:B146"/>
    <mergeCell ref="A147:B147"/>
    <mergeCell ref="A148:B148"/>
    <mergeCell ref="A137:B137"/>
    <mergeCell ref="A138:B138"/>
    <mergeCell ref="A139:B139"/>
    <mergeCell ref="A140:B140"/>
    <mergeCell ref="A141:B141"/>
    <mergeCell ref="A142:B142"/>
    <mergeCell ref="A131:B131"/>
    <mergeCell ref="A132:B132"/>
    <mergeCell ref="A133:B133"/>
    <mergeCell ref="A134:B134"/>
    <mergeCell ref="A135:B135"/>
    <mergeCell ref="A136:B136"/>
    <mergeCell ref="A125:B125"/>
    <mergeCell ref="A126:B126"/>
    <mergeCell ref="A127:B127"/>
    <mergeCell ref="A128:B128"/>
    <mergeCell ref="A129:B129"/>
    <mergeCell ref="A130:B130"/>
    <mergeCell ref="A119:B119"/>
    <mergeCell ref="A120:B120"/>
    <mergeCell ref="A121:B121"/>
    <mergeCell ref="A122:B122"/>
    <mergeCell ref="A123:B123"/>
    <mergeCell ref="A124:B124"/>
    <mergeCell ref="A113:B113"/>
    <mergeCell ref="A114:B114"/>
    <mergeCell ref="A115:B115"/>
    <mergeCell ref="A116:B116"/>
    <mergeCell ref="A117:B117"/>
    <mergeCell ref="A118:B118"/>
    <mergeCell ref="A107:B107"/>
    <mergeCell ref="A108:B108"/>
    <mergeCell ref="A109:B109"/>
    <mergeCell ref="A110:B110"/>
    <mergeCell ref="A111:B111"/>
    <mergeCell ref="A112:B112"/>
    <mergeCell ref="A101:B101"/>
    <mergeCell ref="A102:B102"/>
    <mergeCell ref="A103:B103"/>
    <mergeCell ref="A104:B104"/>
    <mergeCell ref="A105:B105"/>
    <mergeCell ref="A106:B106"/>
    <mergeCell ref="A95:B95"/>
    <mergeCell ref="A96:B96"/>
    <mergeCell ref="A97:B97"/>
    <mergeCell ref="A98:B98"/>
    <mergeCell ref="A99:B99"/>
    <mergeCell ref="A100:B100"/>
    <mergeCell ref="A89:B89"/>
    <mergeCell ref="A90:B90"/>
    <mergeCell ref="A91:B91"/>
    <mergeCell ref="A92:B92"/>
    <mergeCell ref="A93:B93"/>
    <mergeCell ref="A94:B94"/>
    <mergeCell ref="A83:B83"/>
    <mergeCell ref="A84:B84"/>
    <mergeCell ref="A85:B85"/>
    <mergeCell ref="A86:B86"/>
    <mergeCell ref="A87:B87"/>
    <mergeCell ref="A88:B88"/>
    <mergeCell ref="A67:B67"/>
    <mergeCell ref="A75:B75"/>
    <mergeCell ref="A76:B76"/>
    <mergeCell ref="A77:B77"/>
    <mergeCell ref="A81:B81"/>
    <mergeCell ref="A82:B82"/>
    <mergeCell ref="A61:B61"/>
    <mergeCell ref="A62:B62"/>
    <mergeCell ref="A63:B63"/>
    <mergeCell ref="A64:B64"/>
    <mergeCell ref="A65:B65"/>
    <mergeCell ref="A66:B66"/>
    <mergeCell ref="A55:B55"/>
    <mergeCell ref="A56:B56"/>
    <mergeCell ref="A57:B57"/>
    <mergeCell ref="A58:B58"/>
    <mergeCell ref="A59:B59"/>
    <mergeCell ref="A60:B60"/>
    <mergeCell ref="A49:B49"/>
    <mergeCell ref="A50:B50"/>
    <mergeCell ref="A51:B51"/>
    <mergeCell ref="A52:B52"/>
    <mergeCell ref="A53:B53"/>
    <mergeCell ref="A54:B54"/>
    <mergeCell ref="A43:B43"/>
    <mergeCell ref="A44:B44"/>
    <mergeCell ref="A45:B45"/>
    <mergeCell ref="A46:B46"/>
    <mergeCell ref="A47:B47"/>
    <mergeCell ref="A48:B48"/>
    <mergeCell ref="A37:B37"/>
    <mergeCell ref="A38:B38"/>
    <mergeCell ref="A39:B39"/>
    <mergeCell ref="A40:B40"/>
    <mergeCell ref="A41:B41"/>
    <mergeCell ref="A42:B42"/>
    <mergeCell ref="A31:B31"/>
    <mergeCell ref="A32:B32"/>
    <mergeCell ref="A33:B33"/>
    <mergeCell ref="A34:B34"/>
    <mergeCell ref="A35:B35"/>
    <mergeCell ref="A36:B36"/>
    <mergeCell ref="A25:B25"/>
    <mergeCell ref="A26:B26"/>
    <mergeCell ref="A27:B27"/>
    <mergeCell ref="A28:B28"/>
    <mergeCell ref="A29:B29"/>
    <mergeCell ref="A30:B30"/>
    <mergeCell ref="A18:B18"/>
    <mergeCell ref="A19:B19"/>
    <mergeCell ref="A20:B20"/>
    <mergeCell ref="A21:B21"/>
    <mergeCell ref="A22:B22"/>
    <mergeCell ref="A24:B24"/>
    <mergeCell ref="A15:B15"/>
    <mergeCell ref="A16:B16"/>
    <mergeCell ref="A17:B17"/>
    <mergeCell ref="A6:B6"/>
    <mergeCell ref="A7:B7"/>
    <mergeCell ref="A8:B8"/>
    <mergeCell ref="A9:B9"/>
    <mergeCell ref="A10:B10"/>
    <mergeCell ref="A11:B11"/>
    <mergeCell ref="A1:A4"/>
    <mergeCell ref="B1:G4"/>
    <mergeCell ref="J1:L1"/>
    <mergeCell ref="J2:L2"/>
    <mergeCell ref="J3:L3"/>
    <mergeCell ref="J4:L4"/>
    <mergeCell ref="A12:B12"/>
    <mergeCell ref="A13:B13"/>
    <mergeCell ref="A14:B1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23"/>
  <sheetViews>
    <sheetView topLeftCell="A162" workbookViewId="0">
      <selection activeCell="H229" sqref="H229"/>
    </sheetView>
  </sheetViews>
  <sheetFormatPr defaultColWidth="9.140625" defaultRowHeight="15" x14ac:dyDescent="0.25"/>
  <cols>
    <col min="1" max="1" width="18" style="293" customWidth="1"/>
    <col min="2" max="2" width="14.140625" style="293" customWidth="1"/>
    <col min="3" max="3" width="5.7109375" style="377" customWidth="1"/>
    <col min="4" max="4" width="10.140625" style="378" customWidth="1"/>
    <col min="5" max="5" width="13.85546875" style="429" customWidth="1"/>
    <col min="6" max="6" width="8.28515625" style="293" customWidth="1"/>
    <col min="7" max="7" width="10.28515625" style="379" customWidth="1"/>
    <col min="8" max="8" width="11.7109375" style="293" customWidth="1"/>
    <col min="9" max="9" width="46.85546875" style="376" customWidth="1"/>
    <col min="10" max="16384" width="9.140625" style="293"/>
  </cols>
  <sheetData>
    <row r="1" spans="1:15" s="278" customFormat="1" ht="13.5" customHeight="1" x14ac:dyDescent="0.25">
      <c r="A1" s="1165"/>
      <c r="B1" s="1166" t="s">
        <v>241</v>
      </c>
      <c r="C1" s="1166"/>
      <c r="D1" s="1166"/>
      <c r="E1" s="1166"/>
      <c r="F1" s="1167" t="s">
        <v>1</v>
      </c>
      <c r="G1" s="1167"/>
      <c r="H1" s="1168" t="s">
        <v>242</v>
      </c>
      <c r="I1" s="1168"/>
    </row>
    <row r="2" spans="1:15" s="278" customFormat="1" ht="13.5" customHeight="1" x14ac:dyDescent="0.25">
      <c r="A2" s="1165"/>
      <c r="B2" s="1166"/>
      <c r="C2" s="1166"/>
      <c r="D2" s="1166"/>
      <c r="E2" s="1166"/>
      <c r="F2" s="1169" t="s">
        <v>3</v>
      </c>
      <c r="G2" s="1169"/>
      <c r="H2" s="1170" t="s">
        <v>243</v>
      </c>
      <c r="I2" s="1170"/>
    </row>
    <row r="3" spans="1:15" s="278" customFormat="1" ht="13.5" customHeight="1" x14ac:dyDescent="0.25">
      <c r="A3" s="1165"/>
      <c r="B3" s="1166"/>
      <c r="C3" s="1166"/>
      <c r="D3" s="1166"/>
      <c r="E3" s="1166"/>
      <c r="F3" s="1167" t="s">
        <v>4</v>
      </c>
      <c r="G3" s="1167"/>
      <c r="H3" s="1171">
        <v>42640</v>
      </c>
      <c r="I3" s="1171"/>
    </row>
    <row r="4" spans="1:15" s="278" customFormat="1" ht="15" customHeight="1" x14ac:dyDescent="0.25">
      <c r="A4" s="1165"/>
      <c r="B4" s="1166"/>
      <c r="C4" s="1166"/>
      <c r="D4" s="1166"/>
      <c r="E4" s="1166"/>
      <c r="F4" s="1172" t="s">
        <v>5</v>
      </c>
      <c r="G4" s="1172"/>
      <c r="H4" s="1173">
        <v>1</v>
      </c>
      <c r="I4" s="1173"/>
    </row>
    <row r="5" spans="1:15" s="279" customFormat="1" ht="27" customHeight="1" x14ac:dyDescent="0.25">
      <c r="A5" s="1156" t="s">
        <v>244</v>
      </c>
      <c r="B5" s="1156"/>
      <c r="C5" s="1156"/>
      <c r="D5" s="1156"/>
      <c r="E5" s="1156"/>
      <c r="F5" s="1156"/>
      <c r="G5" s="1156"/>
      <c r="H5" s="1156"/>
      <c r="I5" s="1156"/>
    </row>
    <row r="6" spans="1:15" s="280" customFormat="1" ht="27" customHeight="1" x14ac:dyDescent="0.25">
      <c r="A6" s="1157" t="s">
        <v>6</v>
      </c>
      <c r="B6" s="1158"/>
      <c r="C6" s="1161" t="s">
        <v>7</v>
      </c>
      <c r="D6" s="1162" t="s">
        <v>245</v>
      </c>
      <c r="E6" s="1163" t="s">
        <v>246</v>
      </c>
      <c r="F6" s="1161" t="s">
        <v>247</v>
      </c>
      <c r="G6" s="1161"/>
      <c r="H6" s="1164"/>
      <c r="I6" s="1162" t="s">
        <v>248</v>
      </c>
    </row>
    <row r="7" spans="1:15" s="280" customFormat="1" ht="59.25" customHeight="1" x14ac:dyDescent="0.25">
      <c r="A7" s="1159"/>
      <c r="B7" s="1160"/>
      <c r="C7" s="1161"/>
      <c r="D7" s="1162"/>
      <c r="E7" s="1163"/>
      <c r="F7" s="281" t="s">
        <v>249</v>
      </c>
      <c r="G7" s="282" t="s">
        <v>250</v>
      </c>
      <c r="H7" s="283" t="s">
        <v>251</v>
      </c>
      <c r="I7" s="1162"/>
      <c r="O7" s="284"/>
    </row>
    <row r="8" spans="1:15" s="280" customFormat="1" ht="21" customHeight="1" x14ac:dyDescent="0.25">
      <c r="A8" s="1151" t="s">
        <v>16</v>
      </c>
      <c r="B8" s="1152"/>
      <c r="C8" s="1152"/>
      <c r="D8" s="1152"/>
      <c r="E8" s="1152"/>
      <c r="F8" s="1152"/>
      <c r="G8" s="1152"/>
      <c r="H8" s="1152"/>
      <c r="I8" s="1153"/>
    </row>
    <row r="9" spans="1:15" s="280" customFormat="1" ht="19.5" hidden="1" customHeight="1" x14ac:dyDescent="0.25">
      <c r="A9" s="1136" t="s">
        <v>17</v>
      </c>
      <c r="B9" s="1137"/>
      <c r="C9" s="100"/>
      <c r="D9" s="285"/>
      <c r="E9" s="404"/>
      <c r="F9" s="286"/>
      <c r="G9" s="287"/>
      <c r="H9" s="288"/>
      <c r="I9" s="289"/>
    </row>
    <row r="10" spans="1:15" s="291" customFormat="1" ht="17.25" hidden="1" customHeight="1" x14ac:dyDescent="0.25">
      <c r="A10" s="1138" t="s">
        <v>252</v>
      </c>
      <c r="B10" s="1139"/>
      <c r="C10" s="100" t="s">
        <v>19</v>
      </c>
      <c r="D10" s="285">
        <v>95</v>
      </c>
      <c r="E10" s="405">
        <v>97.3</v>
      </c>
      <c r="F10" s="290">
        <v>2.2999999999999972</v>
      </c>
      <c r="G10" s="290">
        <v>97.22</v>
      </c>
      <c r="H10" s="288">
        <v>7.9999999999998295E-2</v>
      </c>
      <c r="I10" s="281"/>
    </row>
    <row r="11" spans="1:15" s="291" customFormat="1" ht="18" hidden="1" customHeight="1" x14ac:dyDescent="0.25">
      <c r="A11" s="1138" t="s">
        <v>253</v>
      </c>
      <c r="B11" s="1139"/>
      <c r="C11" s="100" t="s">
        <v>19</v>
      </c>
      <c r="D11" s="285">
        <v>94.5</v>
      </c>
      <c r="E11" s="405">
        <v>95.88</v>
      </c>
      <c r="F11" s="290">
        <v>1.3799999999999955</v>
      </c>
      <c r="G11" s="290">
        <v>95.19</v>
      </c>
      <c r="H11" s="288">
        <v>0.68999999999999773</v>
      </c>
      <c r="I11" s="281"/>
    </row>
    <row r="12" spans="1:15" ht="18" hidden="1" customHeight="1" x14ac:dyDescent="0.25">
      <c r="A12" s="1136" t="s">
        <v>21</v>
      </c>
      <c r="B12" s="1137"/>
      <c r="C12" s="100"/>
      <c r="D12" s="292"/>
      <c r="E12" s="404"/>
      <c r="F12" s="290"/>
      <c r="G12" s="286"/>
      <c r="H12" s="288"/>
      <c r="I12" s="289"/>
    </row>
    <row r="13" spans="1:15" ht="17.25" hidden="1" customHeight="1" x14ac:dyDescent="0.25">
      <c r="A13" s="1138" t="s">
        <v>252</v>
      </c>
      <c r="B13" s="1139"/>
      <c r="C13" s="100" t="s">
        <v>19</v>
      </c>
      <c r="D13" s="285">
        <v>97.5</v>
      </c>
      <c r="E13" s="405">
        <v>98.77</v>
      </c>
      <c r="F13" s="290">
        <v>1.269999999999996</v>
      </c>
      <c r="G13" s="290">
        <v>99.31</v>
      </c>
      <c r="H13" s="288">
        <v>-0.54000000000000625</v>
      </c>
      <c r="I13" s="289"/>
    </row>
    <row r="14" spans="1:15" ht="17.25" hidden="1" customHeight="1" x14ac:dyDescent="0.25">
      <c r="A14" s="1138" t="s">
        <v>253</v>
      </c>
      <c r="B14" s="1139"/>
      <c r="C14" s="100" t="s">
        <v>19</v>
      </c>
      <c r="D14" s="285">
        <v>97</v>
      </c>
      <c r="E14" s="405">
        <v>98.9</v>
      </c>
      <c r="F14" s="290">
        <v>1.9000000000000057</v>
      </c>
      <c r="G14" s="290">
        <v>99.87</v>
      </c>
      <c r="H14" s="288">
        <v>-0.96999999999999886</v>
      </c>
      <c r="I14" s="289"/>
    </row>
    <row r="15" spans="1:15" ht="16.5" customHeight="1" x14ac:dyDescent="0.25">
      <c r="A15" s="1136" t="s">
        <v>22</v>
      </c>
      <c r="B15" s="1137"/>
      <c r="C15" s="100"/>
      <c r="D15" s="285"/>
      <c r="E15" s="406"/>
      <c r="F15" s="290"/>
      <c r="G15" s="286"/>
      <c r="H15" s="288"/>
      <c r="I15" s="289"/>
    </row>
    <row r="16" spans="1:15" ht="16.5" customHeight="1" x14ac:dyDescent="0.25">
      <c r="A16" s="1138" t="s">
        <v>28</v>
      </c>
      <c r="B16" s="1139"/>
      <c r="C16" s="100" t="s">
        <v>19</v>
      </c>
      <c r="D16" s="285">
        <v>99.61</v>
      </c>
      <c r="E16" s="406">
        <v>0.9972188235294116</v>
      </c>
      <c r="F16" s="290"/>
      <c r="G16" s="294">
        <v>0.99567587204048424</v>
      </c>
      <c r="H16" s="288"/>
      <c r="I16" s="289"/>
      <c r="K16" s="293" t="s">
        <v>254</v>
      </c>
    </row>
    <row r="17" spans="1:9" x14ac:dyDescent="0.25">
      <c r="A17" s="1138" t="s">
        <v>30</v>
      </c>
      <c r="B17" s="1139"/>
      <c r="C17" s="100" t="s">
        <v>19</v>
      </c>
      <c r="D17" s="285">
        <v>99.87</v>
      </c>
      <c r="E17" s="406" t="e">
        <v>#DIV/0!</v>
      </c>
      <c r="F17" s="290"/>
      <c r="G17" s="294">
        <v>0.99947193535796786</v>
      </c>
      <c r="H17" s="288"/>
      <c r="I17" s="289"/>
    </row>
    <row r="18" spans="1:9" x14ac:dyDescent="0.25">
      <c r="A18" s="1138" t="s">
        <v>25</v>
      </c>
      <c r="B18" s="1139"/>
      <c r="C18" s="100" t="s">
        <v>19</v>
      </c>
      <c r="D18" s="285">
        <v>99.75</v>
      </c>
      <c r="E18" s="406">
        <v>0.99893968967843494</v>
      </c>
      <c r="F18" s="290"/>
      <c r="G18" s="294">
        <v>0.99895646751495737</v>
      </c>
      <c r="H18" s="295"/>
      <c r="I18" s="289"/>
    </row>
    <row r="19" spans="1:9" x14ac:dyDescent="0.25">
      <c r="A19" s="1138" t="s">
        <v>23</v>
      </c>
      <c r="B19" s="1139"/>
      <c r="C19" s="100" t="s">
        <v>19</v>
      </c>
      <c r="D19" s="285">
        <v>99.54</v>
      </c>
      <c r="E19" s="406">
        <v>0.99545248380129681</v>
      </c>
      <c r="F19" s="296"/>
      <c r="G19" s="294">
        <v>0.99403148014440423</v>
      </c>
      <c r="H19" s="295"/>
      <c r="I19" s="289"/>
    </row>
    <row r="20" spans="1:9" ht="15.75" x14ac:dyDescent="0.25">
      <c r="A20" s="1151" t="s">
        <v>255</v>
      </c>
      <c r="B20" s="1152"/>
      <c r="C20" s="1152"/>
      <c r="D20" s="1152"/>
      <c r="E20" s="1152"/>
      <c r="F20" s="1152"/>
      <c r="G20" s="1152"/>
      <c r="H20" s="1152"/>
      <c r="I20" s="1153"/>
    </row>
    <row r="21" spans="1:9" ht="16.5" x14ac:dyDescent="0.25">
      <c r="A21" s="1136" t="s">
        <v>256</v>
      </c>
      <c r="B21" s="1137"/>
      <c r="C21" s="100" t="s">
        <v>35</v>
      </c>
      <c r="D21" s="285">
        <v>137</v>
      </c>
      <c r="E21" s="404"/>
      <c r="F21" s="297">
        <v>-1</v>
      </c>
      <c r="G21" s="286">
        <v>136.37</v>
      </c>
      <c r="H21" s="298">
        <v>-1</v>
      </c>
      <c r="I21" s="289"/>
    </row>
    <row r="22" spans="1:9" x14ac:dyDescent="0.25">
      <c r="A22" s="1138" t="s">
        <v>40</v>
      </c>
      <c r="B22" s="1139"/>
      <c r="C22" s="100" t="s">
        <v>37</v>
      </c>
      <c r="D22" s="285">
        <v>122</v>
      </c>
      <c r="E22" s="405"/>
      <c r="F22" s="297">
        <v>-1</v>
      </c>
      <c r="G22" s="290">
        <v>119.43</v>
      </c>
      <c r="H22" s="298">
        <v>-1</v>
      </c>
      <c r="I22" s="289"/>
    </row>
    <row r="23" spans="1:9" x14ac:dyDescent="0.25">
      <c r="A23" s="1138" t="s">
        <v>38</v>
      </c>
      <c r="B23" s="1139"/>
      <c r="C23" s="100" t="s">
        <v>37</v>
      </c>
      <c r="D23" s="285">
        <v>112</v>
      </c>
      <c r="E23" s="405"/>
      <c r="F23" s="297">
        <v>-1</v>
      </c>
      <c r="G23" s="290">
        <v>108.96</v>
      </c>
      <c r="H23" s="298">
        <v>-1</v>
      </c>
      <c r="I23" s="289"/>
    </row>
    <row r="24" spans="1:9" x14ac:dyDescent="0.25">
      <c r="A24" s="1138" t="s">
        <v>36</v>
      </c>
      <c r="B24" s="1139"/>
      <c r="C24" s="100" t="s">
        <v>37</v>
      </c>
      <c r="D24" s="285">
        <v>130</v>
      </c>
      <c r="E24" s="405"/>
      <c r="F24" s="297">
        <v>-1</v>
      </c>
      <c r="G24" s="290">
        <v>129.38999999999999</v>
      </c>
      <c r="H24" s="298">
        <v>-1</v>
      </c>
      <c r="I24" s="289"/>
    </row>
    <row r="25" spans="1:9" ht="16.5" x14ac:dyDescent="0.2">
      <c r="A25" s="1136" t="s">
        <v>257</v>
      </c>
      <c r="B25" s="1137"/>
      <c r="C25" s="100" t="s">
        <v>35</v>
      </c>
      <c r="D25" s="299">
        <v>46</v>
      </c>
      <c r="E25" s="405"/>
      <c r="F25" s="297">
        <v>-1</v>
      </c>
      <c r="G25" s="290">
        <v>45.592944621410084</v>
      </c>
      <c r="H25" s="298">
        <v>-1</v>
      </c>
      <c r="I25" s="289"/>
    </row>
    <row r="26" spans="1:9" x14ac:dyDescent="0.25">
      <c r="A26" s="1138" t="s">
        <v>40</v>
      </c>
      <c r="B26" s="1139"/>
      <c r="C26" s="100" t="s">
        <v>37</v>
      </c>
      <c r="D26" s="285">
        <v>40</v>
      </c>
      <c r="E26" s="405"/>
      <c r="F26" s="297">
        <v>-1</v>
      </c>
      <c r="G26" s="290">
        <v>39.911706906052444</v>
      </c>
      <c r="H26" s="298">
        <v>-1</v>
      </c>
      <c r="I26" s="289"/>
    </row>
    <row r="27" spans="1:9" x14ac:dyDescent="0.25">
      <c r="A27" s="1138" t="s">
        <v>38</v>
      </c>
      <c r="B27" s="1139"/>
      <c r="C27" s="100" t="s">
        <v>37</v>
      </c>
      <c r="D27" s="285">
        <v>37</v>
      </c>
      <c r="E27" s="405"/>
      <c r="F27" s="297">
        <v>-1</v>
      </c>
      <c r="G27" s="290">
        <v>36.428789265019823</v>
      </c>
      <c r="H27" s="298">
        <v>-1</v>
      </c>
      <c r="I27" s="289"/>
    </row>
    <row r="28" spans="1:9" x14ac:dyDescent="0.25">
      <c r="A28" s="1138" t="s">
        <v>36</v>
      </c>
      <c r="B28" s="1139"/>
      <c r="C28" s="100" t="s">
        <v>37</v>
      </c>
      <c r="D28" s="285">
        <v>44.5</v>
      </c>
      <c r="E28" s="405"/>
      <c r="F28" s="297">
        <v>-1</v>
      </c>
      <c r="G28" s="290">
        <v>43.227927606313791</v>
      </c>
      <c r="H28" s="298">
        <v>-1</v>
      </c>
      <c r="I28" s="289"/>
    </row>
    <row r="29" spans="1:9" x14ac:dyDescent="0.25">
      <c r="A29" s="1134" t="s">
        <v>258</v>
      </c>
      <c r="B29" s="1135"/>
      <c r="C29" s="100" t="s">
        <v>35</v>
      </c>
      <c r="D29" s="300">
        <v>0.09</v>
      </c>
      <c r="E29" s="407"/>
      <c r="F29" s="297">
        <v>-1</v>
      </c>
      <c r="G29" s="287">
        <v>0.08</v>
      </c>
      <c r="H29" s="298">
        <v>-1</v>
      </c>
      <c r="I29" s="289"/>
    </row>
    <row r="30" spans="1:9" x14ac:dyDescent="0.25">
      <c r="A30" s="1138" t="s">
        <v>40</v>
      </c>
      <c r="B30" s="1139"/>
      <c r="C30" s="100" t="s">
        <v>37</v>
      </c>
      <c r="D30" s="300">
        <v>8.3000000000000004E-2</v>
      </c>
      <c r="E30" s="407"/>
      <c r="F30" s="297">
        <v>-1</v>
      </c>
      <c r="G30" s="287">
        <v>7.0599999999999996E-2</v>
      </c>
      <c r="H30" s="298">
        <v>-1</v>
      </c>
      <c r="I30" s="289"/>
    </row>
    <row r="31" spans="1:9" x14ac:dyDescent="0.25">
      <c r="A31" s="1138" t="s">
        <v>38</v>
      </c>
      <c r="B31" s="1139"/>
      <c r="C31" s="100" t="s">
        <v>37</v>
      </c>
      <c r="D31" s="300">
        <v>7.5999999999999998E-2</v>
      </c>
      <c r="E31" s="407"/>
      <c r="F31" s="297">
        <v>-1</v>
      </c>
      <c r="G31" s="287">
        <v>6.4399999999999999E-2</v>
      </c>
      <c r="H31" s="298">
        <v>-1</v>
      </c>
      <c r="I31" s="289"/>
    </row>
    <row r="32" spans="1:9" x14ac:dyDescent="0.25">
      <c r="A32" s="1138" t="s">
        <v>36</v>
      </c>
      <c r="B32" s="1139"/>
      <c r="C32" s="100" t="s">
        <v>37</v>
      </c>
      <c r="D32" s="300">
        <v>8.4000000000000005E-2</v>
      </c>
      <c r="E32" s="407"/>
      <c r="F32" s="297">
        <v>-1</v>
      </c>
      <c r="G32" s="287">
        <v>7.7299999999999994E-2</v>
      </c>
      <c r="H32" s="298">
        <v>-1</v>
      </c>
      <c r="I32" s="289"/>
    </row>
    <row r="33" spans="1:9" x14ac:dyDescent="0.25">
      <c r="A33" s="1134" t="s">
        <v>259</v>
      </c>
      <c r="B33" s="1135"/>
      <c r="C33" s="100" t="s">
        <v>35</v>
      </c>
      <c r="D33" s="300">
        <v>0.23</v>
      </c>
      <c r="E33" s="407"/>
      <c r="F33" s="297">
        <v>-1</v>
      </c>
      <c r="G33" s="287">
        <v>0.22864537967363446</v>
      </c>
      <c r="H33" s="298">
        <v>-1</v>
      </c>
      <c r="I33" s="289"/>
    </row>
    <row r="34" spans="1:9" x14ac:dyDescent="0.25">
      <c r="A34" s="1138" t="s">
        <v>40</v>
      </c>
      <c r="B34" s="1139"/>
      <c r="C34" s="100" t="s">
        <v>37</v>
      </c>
      <c r="D34" s="300">
        <v>0.22</v>
      </c>
      <c r="E34" s="407"/>
      <c r="F34" s="297">
        <v>-1</v>
      </c>
      <c r="G34" s="287">
        <v>0.19812603590972311</v>
      </c>
      <c r="H34" s="298">
        <v>-1</v>
      </c>
      <c r="I34" s="289"/>
    </row>
    <row r="35" spans="1:9" x14ac:dyDescent="0.25">
      <c r="A35" s="1138" t="s">
        <v>38</v>
      </c>
      <c r="B35" s="1139"/>
      <c r="C35" s="100" t="s">
        <v>37</v>
      </c>
      <c r="D35" s="300">
        <v>0.2</v>
      </c>
      <c r="E35" s="407"/>
      <c r="F35" s="297">
        <v>-1</v>
      </c>
      <c r="G35" s="287">
        <v>0.18083022497478124</v>
      </c>
      <c r="H35" s="298">
        <v>-1</v>
      </c>
      <c r="I35" s="289"/>
    </row>
    <row r="36" spans="1:9" x14ac:dyDescent="0.25">
      <c r="A36" s="1138" t="s">
        <v>36</v>
      </c>
      <c r="B36" s="1139"/>
      <c r="C36" s="100" t="s">
        <v>37</v>
      </c>
      <c r="D36" s="300">
        <v>0.22500000000000001</v>
      </c>
      <c r="E36" s="407"/>
      <c r="F36" s="297">
        <v>-1</v>
      </c>
      <c r="G36" s="287">
        <v>0.21471170938843423</v>
      </c>
      <c r="H36" s="298">
        <v>-1</v>
      </c>
      <c r="I36" s="289"/>
    </row>
    <row r="37" spans="1:9" x14ac:dyDescent="0.25">
      <c r="A37" s="1134" t="s">
        <v>47</v>
      </c>
      <c r="B37" s="1135"/>
      <c r="C37" s="100" t="s">
        <v>35</v>
      </c>
      <c r="D37" s="285">
        <v>186</v>
      </c>
      <c r="E37" s="404"/>
      <c r="F37" s="297">
        <v>-1</v>
      </c>
      <c r="G37" s="286">
        <v>185.59058176564938</v>
      </c>
      <c r="H37" s="298">
        <v>-1</v>
      </c>
      <c r="I37" s="289"/>
    </row>
    <row r="38" spans="1:9" x14ac:dyDescent="0.25">
      <c r="A38" s="1138" t="s">
        <v>49</v>
      </c>
      <c r="B38" s="1139"/>
      <c r="C38" s="100" t="s">
        <v>37</v>
      </c>
      <c r="D38" s="285">
        <v>168</v>
      </c>
      <c r="E38" s="405"/>
      <c r="F38" s="297">
        <v>-1</v>
      </c>
      <c r="G38" s="290">
        <v>162.73027813930196</v>
      </c>
      <c r="H38" s="298">
        <v>-1</v>
      </c>
      <c r="I38" s="289"/>
    </row>
    <row r="39" spans="1:9" x14ac:dyDescent="0.25">
      <c r="A39" s="1134" t="s">
        <v>260</v>
      </c>
      <c r="B39" s="1135"/>
      <c r="C39" s="100" t="s">
        <v>35</v>
      </c>
      <c r="D39" s="300">
        <v>0.09</v>
      </c>
      <c r="E39" s="407"/>
      <c r="F39" s="297">
        <v>-1</v>
      </c>
      <c r="G39" s="287">
        <v>8.0282409795630297E-2</v>
      </c>
      <c r="H39" s="298">
        <v>-1</v>
      </c>
      <c r="I39" s="289"/>
    </row>
    <row r="40" spans="1:9" x14ac:dyDescent="0.25">
      <c r="A40" s="1138" t="s">
        <v>49</v>
      </c>
      <c r="B40" s="1139"/>
      <c r="C40" s="100" t="s">
        <v>37</v>
      </c>
      <c r="D40" s="300">
        <v>8.3500000000000005E-2</v>
      </c>
      <c r="E40" s="404"/>
      <c r="F40" s="297">
        <v>-1</v>
      </c>
      <c r="G40" s="286">
        <v>7.2393385497316678E-2</v>
      </c>
      <c r="H40" s="298">
        <v>-1</v>
      </c>
      <c r="I40" s="289"/>
    </row>
    <row r="41" spans="1:9" x14ac:dyDescent="0.25">
      <c r="A41" s="1134" t="s">
        <v>261</v>
      </c>
      <c r="B41" s="1135"/>
      <c r="C41" s="100" t="s">
        <v>35</v>
      </c>
      <c r="D41" s="300">
        <v>0.25</v>
      </c>
      <c r="E41" s="408"/>
      <c r="F41" s="297">
        <v>-1</v>
      </c>
      <c r="G41" s="301">
        <v>0.2304810940561364</v>
      </c>
      <c r="H41" s="298">
        <v>-1</v>
      </c>
      <c r="I41" s="289"/>
    </row>
    <row r="42" spans="1:9" x14ac:dyDescent="0.25">
      <c r="A42" s="1138" t="s">
        <v>49</v>
      </c>
      <c r="B42" s="1139"/>
      <c r="C42" s="100" t="s">
        <v>37</v>
      </c>
      <c r="D42" s="300">
        <v>0.216</v>
      </c>
      <c r="E42" s="407"/>
      <c r="F42" s="297">
        <v>-1</v>
      </c>
      <c r="G42" s="287">
        <v>0.2014047107846815</v>
      </c>
      <c r="H42" s="298">
        <v>-1</v>
      </c>
      <c r="I42" s="289"/>
    </row>
    <row r="43" spans="1:9" x14ac:dyDescent="0.25">
      <c r="A43" s="1154" t="s">
        <v>262</v>
      </c>
      <c r="B43" s="1155"/>
      <c r="C43" s="302" t="s">
        <v>35</v>
      </c>
      <c r="D43" s="303">
        <v>3.3000000000000002E-2</v>
      </c>
      <c r="E43" s="409"/>
      <c r="F43" s="305">
        <v>-1</v>
      </c>
      <c r="G43" s="304">
        <v>3.3856769441225697E-2</v>
      </c>
      <c r="H43" s="306">
        <v>-1</v>
      </c>
      <c r="I43" s="289"/>
    </row>
    <row r="44" spans="1:9" x14ac:dyDescent="0.25">
      <c r="A44" s="1138" t="s">
        <v>40</v>
      </c>
      <c r="B44" s="1139"/>
      <c r="C44" s="100" t="s">
        <v>37</v>
      </c>
      <c r="D44" s="300">
        <v>0.03</v>
      </c>
      <c r="E44" s="407"/>
      <c r="F44" s="297">
        <v>-1</v>
      </c>
      <c r="G44" s="287">
        <v>2.9685720235535396E-2</v>
      </c>
      <c r="H44" s="298">
        <v>-1</v>
      </c>
      <c r="I44" s="289"/>
    </row>
    <row r="45" spans="1:9" x14ac:dyDescent="0.25">
      <c r="A45" s="1138" t="s">
        <v>38</v>
      </c>
      <c r="B45" s="1139"/>
      <c r="C45" s="100"/>
      <c r="D45" s="307">
        <v>2.8000000000000001E-2</v>
      </c>
      <c r="E45" s="407"/>
      <c r="F45" s="297">
        <v>-1</v>
      </c>
      <c r="G45" s="287">
        <v>2.7095502850306142E-2</v>
      </c>
      <c r="H45" s="298">
        <v>-1</v>
      </c>
      <c r="I45" s="289"/>
    </row>
    <row r="46" spans="1:9" x14ac:dyDescent="0.25">
      <c r="A46" s="1138" t="s">
        <v>36</v>
      </c>
      <c r="B46" s="1139"/>
      <c r="C46" s="100"/>
      <c r="D46" s="307">
        <v>3.2000000000000001E-2</v>
      </c>
      <c r="E46" s="407"/>
      <c r="F46" s="297">
        <v>-1</v>
      </c>
      <c r="G46" s="287">
        <v>3.2000000000000001E-2</v>
      </c>
      <c r="H46" s="298">
        <v>-1</v>
      </c>
      <c r="I46" s="289"/>
    </row>
    <row r="47" spans="1:9" x14ac:dyDescent="0.25">
      <c r="A47" s="1154" t="s">
        <v>263</v>
      </c>
      <c r="B47" s="1155"/>
      <c r="C47" s="302" t="s">
        <v>35</v>
      </c>
      <c r="D47" s="308">
        <v>3.3000000000000002E-2</v>
      </c>
      <c r="E47" s="409"/>
      <c r="F47" s="305">
        <v>-1</v>
      </c>
      <c r="G47" s="304">
        <v>3.3965634913535894E-2</v>
      </c>
      <c r="H47" s="306">
        <v>-1</v>
      </c>
      <c r="I47" s="309"/>
    </row>
    <row r="48" spans="1:9" x14ac:dyDescent="0.25">
      <c r="A48" s="1138" t="s">
        <v>49</v>
      </c>
      <c r="B48" s="1139"/>
      <c r="C48" s="100" t="s">
        <v>37</v>
      </c>
      <c r="D48" s="300">
        <v>0.03</v>
      </c>
      <c r="E48" s="408"/>
      <c r="F48" s="297">
        <v>-1</v>
      </c>
      <c r="G48" s="301">
        <v>2.978480865086184E-2</v>
      </c>
      <c r="H48" s="298">
        <v>-1</v>
      </c>
      <c r="I48" s="289"/>
    </row>
    <row r="49" spans="1:9" x14ac:dyDescent="0.25">
      <c r="A49" s="1136" t="s">
        <v>125</v>
      </c>
      <c r="B49" s="1137"/>
      <c r="C49" s="100" t="s">
        <v>35</v>
      </c>
      <c r="D49" s="292"/>
      <c r="E49" s="404"/>
      <c r="F49" s="310"/>
      <c r="G49" s="286"/>
      <c r="H49" s="298"/>
      <c r="I49" s="289"/>
    </row>
    <row r="50" spans="1:9" x14ac:dyDescent="0.25">
      <c r="A50" s="1138" t="s">
        <v>40</v>
      </c>
      <c r="B50" s="1139"/>
      <c r="C50" s="100" t="s">
        <v>37</v>
      </c>
      <c r="D50" s="285">
        <v>1.4</v>
      </c>
      <c r="E50" s="405"/>
      <c r="F50" s="297">
        <v>-1</v>
      </c>
      <c r="G50" s="290">
        <v>0.81646437847737052</v>
      </c>
      <c r="H50" s="298">
        <v>-1</v>
      </c>
      <c r="I50" s="289"/>
    </row>
    <row r="51" spans="1:9" x14ac:dyDescent="0.25">
      <c r="A51" s="1138" t="s">
        <v>38</v>
      </c>
      <c r="B51" s="1139"/>
      <c r="C51" s="100" t="s">
        <v>37</v>
      </c>
      <c r="D51" s="311">
        <v>1.2</v>
      </c>
      <c r="E51" s="405"/>
      <c r="F51" s="297">
        <v>-1</v>
      </c>
      <c r="G51" s="290">
        <v>0.8920402561756634</v>
      </c>
      <c r="H51" s="298">
        <v>-1</v>
      </c>
      <c r="I51" s="289"/>
    </row>
    <row r="52" spans="1:9" x14ac:dyDescent="0.25">
      <c r="A52" s="1138" t="s">
        <v>36</v>
      </c>
      <c r="B52" s="1139"/>
      <c r="C52" s="100" t="s">
        <v>37</v>
      </c>
      <c r="D52" s="311">
        <v>1.4</v>
      </c>
      <c r="E52" s="405"/>
      <c r="F52" s="297">
        <v>-1</v>
      </c>
      <c r="G52" s="290">
        <v>0.55020632737276476</v>
      </c>
      <c r="H52" s="298">
        <v>-1</v>
      </c>
      <c r="I52" s="289"/>
    </row>
    <row r="53" spans="1:9" x14ac:dyDescent="0.25">
      <c r="A53" s="1138" t="s">
        <v>49</v>
      </c>
      <c r="B53" s="1139"/>
      <c r="C53" s="100" t="s">
        <v>37</v>
      </c>
      <c r="D53" s="285">
        <v>1.2</v>
      </c>
      <c r="E53" s="405"/>
      <c r="F53" s="297">
        <v>-1</v>
      </c>
      <c r="G53" s="290">
        <v>0.74525242021342442</v>
      </c>
      <c r="H53" s="298">
        <v>-1</v>
      </c>
      <c r="I53" s="289"/>
    </row>
    <row r="54" spans="1:9" ht="17.25" x14ac:dyDescent="0.25">
      <c r="A54" s="1136" t="s">
        <v>126</v>
      </c>
      <c r="B54" s="1137"/>
      <c r="C54" s="107" t="s">
        <v>35</v>
      </c>
      <c r="D54" s="312"/>
      <c r="E54" s="404"/>
      <c r="F54" s="297"/>
      <c r="G54" s="286"/>
      <c r="H54" s="313"/>
      <c r="I54" s="289"/>
    </row>
    <row r="55" spans="1:9" x14ac:dyDescent="0.25">
      <c r="A55" s="1138" t="s">
        <v>40</v>
      </c>
      <c r="B55" s="1139"/>
      <c r="C55" s="100" t="s">
        <v>37</v>
      </c>
      <c r="D55" s="314">
        <v>0.16500000000000001</v>
      </c>
      <c r="E55" s="408"/>
      <c r="F55" s="297">
        <v>-1</v>
      </c>
      <c r="G55" s="301">
        <v>0.15814097824197679</v>
      </c>
      <c r="H55" s="313">
        <v>-1</v>
      </c>
      <c r="I55" s="289"/>
    </row>
    <row r="56" spans="1:9" x14ac:dyDescent="0.25">
      <c r="A56" s="1138" t="s">
        <v>38</v>
      </c>
      <c r="B56" s="1139"/>
      <c r="C56" s="100" t="s">
        <v>37</v>
      </c>
      <c r="D56" s="315">
        <v>0.155</v>
      </c>
      <c r="E56" s="408"/>
      <c r="F56" s="297">
        <v>-1</v>
      </c>
      <c r="G56" s="301">
        <v>0.14427475543669505</v>
      </c>
      <c r="H56" s="313">
        <v>-1</v>
      </c>
      <c r="I56" s="289"/>
    </row>
    <row r="57" spans="1:9" x14ac:dyDescent="0.25">
      <c r="A57" s="1138" t="s">
        <v>36</v>
      </c>
      <c r="B57" s="1139"/>
      <c r="C57" s="100" t="s">
        <v>37</v>
      </c>
      <c r="D57" s="315">
        <v>0.1767</v>
      </c>
      <c r="E57" s="408"/>
      <c r="F57" s="297">
        <v>-1</v>
      </c>
      <c r="G57" s="301">
        <v>0.17135143717617135</v>
      </c>
      <c r="H57" s="313">
        <v>-1</v>
      </c>
      <c r="I57" s="289"/>
    </row>
    <row r="58" spans="1:9" x14ac:dyDescent="0.25">
      <c r="A58" s="1138" t="s">
        <v>49</v>
      </c>
      <c r="B58" s="1139"/>
      <c r="C58" s="100" t="s">
        <v>37</v>
      </c>
      <c r="D58" s="314">
        <v>0.16500000000000001</v>
      </c>
      <c r="E58" s="408"/>
      <c r="F58" s="297">
        <v>-1</v>
      </c>
      <c r="G58" s="301">
        <v>0.16052851415724237</v>
      </c>
      <c r="H58" s="313">
        <v>-1</v>
      </c>
      <c r="I58" s="289"/>
    </row>
    <row r="59" spans="1:9" ht="17.25" x14ac:dyDescent="0.25">
      <c r="A59" s="1136" t="s">
        <v>127</v>
      </c>
      <c r="B59" s="1137"/>
      <c r="C59" s="107" t="s">
        <v>35</v>
      </c>
      <c r="D59" s="314"/>
      <c r="E59" s="404"/>
      <c r="F59" s="297"/>
      <c r="G59" s="286"/>
      <c r="H59" s="313"/>
      <c r="I59" s="289"/>
    </row>
    <row r="60" spans="1:9" x14ac:dyDescent="0.25">
      <c r="A60" s="1138" t="s">
        <v>40</v>
      </c>
      <c r="B60" s="1139"/>
      <c r="C60" s="100" t="s">
        <v>37</v>
      </c>
      <c r="D60" s="314">
        <v>0.16500000000000001</v>
      </c>
      <c r="E60" s="408"/>
      <c r="F60" s="297">
        <v>-1</v>
      </c>
      <c r="G60" s="301">
        <v>0.15814097824197679</v>
      </c>
      <c r="H60" s="313">
        <v>-1</v>
      </c>
      <c r="I60" s="289"/>
    </row>
    <row r="61" spans="1:9" x14ac:dyDescent="0.25">
      <c r="A61" s="1138" t="s">
        <v>38</v>
      </c>
      <c r="B61" s="1139"/>
      <c r="C61" s="100" t="s">
        <v>37</v>
      </c>
      <c r="D61" s="315">
        <v>0.155</v>
      </c>
      <c r="E61" s="408"/>
      <c r="F61" s="297">
        <v>-1</v>
      </c>
      <c r="G61" s="301">
        <v>0.14427475543669505</v>
      </c>
      <c r="H61" s="313">
        <v>-1</v>
      </c>
      <c r="I61" s="289"/>
    </row>
    <row r="62" spans="1:9" x14ac:dyDescent="0.25">
      <c r="A62" s="1138" t="s">
        <v>36</v>
      </c>
      <c r="B62" s="1139"/>
      <c r="C62" s="100" t="s">
        <v>37</v>
      </c>
      <c r="D62" s="315">
        <v>0.1767</v>
      </c>
      <c r="E62" s="408"/>
      <c r="F62" s="297">
        <v>-1</v>
      </c>
      <c r="G62" s="301">
        <v>0.17135143717617135</v>
      </c>
      <c r="H62" s="313">
        <v>-1</v>
      </c>
      <c r="I62" s="289"/>
    </row>
    <row r="63" spans="1:9" x14ac:dyDescent="0.25">
      <c r="A63" s="1138" t="s">
        <v>49</v>
      </c>
      <c r="B63" s="1139"/>
      <c r="C63" s="100" t="s">
        <v>37</v>
      </c>
      <c r="D63" s="314">
        <v>0.16500000000000001</v>
      </c>
      <c r="E63" s="408"/>
      <c r="F63" s="297">
        <v>-1</v>
      </c>
      <c r="G63" s="301">
        <v>0.16052851415724237</v>
      </c>
      <c r="H63" s="313">
        <v>-1</v>
      </c>
      <c r="I63" s="289"/>
    </row>
    <row r="64" spans="1:9" ht="17.25" x14ac:dyDescent="0.25">
      <c r="A64" s="1136" t="s">
        <v>128</v>
      </c>
      <c r="B64" s="1137"/>
      <c r="C64" s="107" t="s">
        <v>35</v>
      </c>
      <c r="D64" s="314"/>
      <c r="E64" s="404"/>
      <c r="F64" s="310"/>
      <c r="G64" s="286"/>
      <c r="H64" s="313"/>
      <c r="I64" s="289"/>
    </row>
    <row r="65" spans="1:9" x14ac:dyDescent="0.25">
      <c r="A65" s="1138" t="s">
        <v>40</v>
      </c>
      <c r="B65" s="1139"/>
      <c r="C65" s="100" t="s">
        <v>37</v>
      </c>
      <c r="D65" s="314">
        <v>1E-3</v>
      </c>
      <c r="E65" s="404"/>
      <c r="F65" s="297">
        <v>-1</v>
      </c>
      <c r="G65" s="286">
        <v>8.4856134666426582E-4</v>
      </c>
      <c r="H65" s="313">
        <v>-1</v>
      </c>
      <c r="I65" s="289"/>
    </row>
    <row r="66" spans="1:9" x14ac:dyDescent="0.25">
      <c r="A66" s="1138" t="s">
        <v>38</v>
      </c>
      <c r="B66" s="1139"/>
      <c r="C66" s="100" t="s">
        <v>37</v>
      </c>
      <c r="D66" s="315">
        <v>1E-3</v>
      </c>
      <c r="E66" s="404"/>
      <c r="F66" s="297">
        <v>-1</v>
      </c>
      <c r="G66" s="286">
        <v>7.741572242944614E-4</v>
      </c>
      <c r="H66" s="313">
        <v>-1</v>
      </c>
      <c r="I66" s="289"/>
    </row>
    <row r="67" spans="1:9" x14ac:dyDescent="0.25">
      <c r="A67" s="1138" t="s">
        <v>36</v>
      </c>
      <c r="B67" s="1139"/>
      <c r="C67" s="100" t="s">
        <v>37</v>
      </c>
      <c r="D67" s="315">
        <v>1.1999999999999999E-3</v>
      </c>
      <c r="E67" s="404"/>
      <c r="F67" s="297">
        <v>-1</v>
      </c>
      <c r="G67" s="286">
        <v>9.1944673606726105E-4</v>
      </c>
      <c r="H67" s="313">
        <v>-1</v>
      </c>
      <c r="I67" s="289"/>
    </row>
    <row r="68" spans="1:9" x14ac:dyDescent="0.25">
      <c r="A68" s="1138" t="s">
        <v>49</v>
      </c>
      <c r="B68" s="1139"/>
      <c r="C68" s="100" t="s">
        <v>37</v>
      </c>
      <c r="D68" s="314">
        <v>1E-3</v>
      </c>
      <c r="E68" s="404"/>
      <c r="F68" s="297">
        <v>-1</v>
      </c>
      <c r="G68" s="286">
        <v>8.509945328817667E-4</v>
      </c>
      <c r="H68" s="313">
        <v>-1</v>
      </c>
      <c r="I68" s="289"/>
    </row>
    <row r="69" spans="1:9" x14ac:dyDescent="0.25">
      <c r="A69" s="1136" t="s">
        <v>129</v>
      </c>
      <c r="B69" s="1137"/>
      <c r="C69" s="107" t="s">
        <v>35</v>
      </c>
      <c r="D69" s="314"/>
      <c r="E69" s="404"/>
      <c r="F69" s="310"/>
      <c r="G69" s="286"/>
      <c r="H69" s="313"/>
      <c r="I69" s="289"/>
    </row>
    <row r="70" spans="1:9" x14ac:dyDescent="0.25">
      <c r="A70" s="1138" t="s">
        <v>40</v>
      </c>
      <c r="B70" s="1139"/>
      <c r="C70" s="100" t="s">
        <v>37</v>
      </c>
      <c r="D70" s="316">
        <v>0.12</v>
      </c>
      <c r="E70" s="408"/>
      <c r="F70" s="297">
        <v>-1</v>
      </c>
      <c r="G70" s="301">
        <v>9.8423319116817218E-2</v>
      </c>
      <c r="H70" s="313">
        <v>-1</v>
      </c>
      <c r="I70" s="289"/>
    </row>
    <row r="71" spans="1:9" x14ac:dyDescent="0.25">
      <c r="A71" s="1138" t="s">
        <v>38</v>
      </c>
      <c r="B71" s="1139"/>
      <c r="C71" s="100" t="s">
        <v>37</v>
      </c>
      <c r="D71" s="317">
        <v>0.12</v>
      </c>
      <c r="E71" s="408"/>
      <c r="F71" s="297">
        <v>-1</v>
      </c>
      <c r="G71" s="301">
        <v>9.1608604874844582E-2</v>
      </c>
      <c r="H71" s="313">
        <v>-1</v>
      </c>
      <c r="I71" s="289"/>
    </row>
    <row r="72" spans="1:9" x14ac:dyDescent="0.25">
      <c r="A72" s="1138" t="s">
        <v>36</v>
      </c>
      <c r="B72" s="1139"/>
      <c r="C72" s="100" t="s">
        <v>37</v>
      </c>
      <c r="D72" s="317">
        <v>0.12</v>
      </c>
      <c r="E72" s="408"/>
      <c r="F72" s="297">
        <v>-1</v>
      </c>
      <c r="G72" s="301">
        <v>0.11841359479654118</v>
      </c>
      <c r="H72" s="313">
        <v>-1</v>
      </c>
      <c r="I72" s="289"/>
    </row>
    <row r="73" spans="1:9" x14ac:dyDescent="0.25">
      <c r="A73" s="1138" t="s">
        <v>49</v>
      </c>
      <c r="B73" s="1139"/>
      <c r="C73" s="100" t="s">
        <v>37</v>
      </c>
      <c r="D73" s="316" t="s">
        <v>55</v>
      </c>
      <c r="E73" s="410"/>
      <c r="F73" s="310">
        <v>0</v>
      </c>
      <c r="G73" s="318">
        <v>2.2073830624871369E-2</v>
      </c>
      <c r="H73" s="313">
        <v>-1</v>
      </c>
      <c r="I73" s="289"/>
    </row>
    <row r="74" spans="1:9" x14ac:dyDescent="0.25">
      <c r="A74" s="1136" t="s">
        <v>130</v>
      </c>
      <c r="B74" s="1137"/>
      <c r="C74" s="107" t="s">
        <v>62</v>
      </c>
      <c r="D74" s="316"/>
      <c r="E74" s="404"/>
      <c r="F74" s="310"/>
      <c r="G74" s="286"/>
      <c r="H74" s="313"/>
      <c r="I74" s="289"/>
    </row>
    <row r="75" spans="1:9" x14ac:dyDescent="0.25">
      <c r="A75" s="1138" t="s">
        <v>40</v>
      </c>
      <c r="B75" s="1139"/>
      <c r="C75" s="100" t="s">
        <v>37</v>
      </c>
      <c r="D75" s="316">
        <v>0.06</v>
      </c>
      <c r="E75" s="408"/>
      <c r="F75" s="297">
        <v>-1</v>
      </c>
      <c r="G75" s="301">
        <v>2.0480196362589461E-2</v>
      </c>
      <c r="H75" s="313">
        <v>-1</v>
      </c>
      <c r="I75" s="289"/>
    </row>
    <row r="76" spans="1:9" x14ac:dyDescent="0.25">
      <c r="A76" s="1138" t="s">
        <v>38</v>
      </c>
      <c r="B76" s="1139"/>
      <c r="C76" s="100" t="s">
        <v>37</v>
      </c>
      <c r="D76" s="316">
        <v>0.06</v>
      </c>
      <c r="E76" s="408"/>
      <c r="F76" s="297">
        <v>-1</v>
      </c>
      <c r="G76" s="301">
        <v>2.0822717995636571E-2</v>
      </c>
      <c r="H76" s="313">
        <v>-1</v>
      </c>
      <c r="I76" s="289"/>
    </row>
    <row r="77" spans="1:9" x14ac:dyDescent="0.25">
      <c r="A77" s="1138" t="s">
        <v>36</v>
      </c>
      <c r="B77" s="1139"/>
      <c r="C77" s="100" t="s">
        <v>37</v>
      </c>
      <c r="D77" s="317">
        <v>0.06</v>
      </c>
      <c r="E77" s="408"/>
      <c r="F77" s="297">
        <v>-1</v>
      </c>
      <c r="G77" s="301">
        <v>1.0765885418678473E-2</v>
      </c>
      <c r="H77" s="313">
        <v>-1</v>
      </c>
      <c r="I77" s="289"/>
    </row>
    <row r="78" spans="1:9" x14ac:dyDescent="0.25">
      <c r="A78" s="1138" t="s">
        <v>49</v>
      </c>
      <c r="B78" s="1139"/>
      <c r="C78" s="100" t="s">
        <v>37</v>
      </c>
      <c r="D78" s="316">
        <v>0.04</v>
      </c>
      <c r="E78" s="411"/>
      <c r="F78" s="297">
        <v>-1</v>
      </c>
      <c r="G78" s="319">
        <v>7.3534873356606986E-3</v>
      </c>
      <c r="H78" s="313">
        <v>-1</v>
      </c>
      <c r="I78" s="289"/>
    </row>
    <row r="79" spans="1:9" x14ac:dyDescent="0.25">
      <c r="A79" s="1136" t="s">
        <v>131</v>
      </c>
      <c r="B79" s="1137"/>
      <c r="C79" s="107" t="s">
        <v>35</v>
      </c>
      <c r="D79" s="316"/>
      <c r="E79" s="404"/>
      <c r="F79" s="310"/>
      <c r="G79" s="286"/>
      <c r="H79" s="313"/>
      <c r="I79" s="289"/>
    </row>
    <row r="80" spans="1:9" x14ac:dyDescent="0.25">
      <c r="A80" s="1138" t="s">
        <v>40</v>
      </c>
      <c r="B80" s="1139"/>
      <c r="C80" s="100" t="s">
        <v>37</v>
      </c>
      <c r="D80" s="312">
        <v>0.03</v>
      </c>
      <c r="E80" s="408"/>
      <c r="F80" s="297">
        <v>-1</v>
      </c>
      <c r="G80" s="301">
        <v>0.03</v>
      </c>
      <c r="H80" s="313">
        <v>-1</v>
      </c>
      <c r="I80" s="289"/>
    </row>
    <row r="81" spans="1:9" x14ac:dyDescent="0.25">
      <c r="A81" s="1138" t="s">
        <v>38</v>
      </c>
      <c r="B81" s="1139"/>
      <c r="C81" s="100" t="s">
        <v>37</v>
      </c>
      <c r="D81" s="320">
        <v>0.03</v>
      </c>
      <c r="E81" s="408"/>
      <c r="F81" s="297">
        <v>-1</v>
      </c>
      <c r="G81" s="301">
        <v>0.03</v>
      </c>
      <c r="H81" s="313">
        <v>-1</v>
      </c>
      <c r="I81" s="289"/>
    </row>
    <row r="82" spans="1:9" x14ac:dyDescent="0.25">
      <c r="A82" s="1138" t="s">
        <v>36</v>
      </c>
      <c r="B82" s="1139"/>
      <c r="C82" s="100" t="s">
        <v>37</v>
      </c>
      <c r="D82" s="320">
        <v>0.03</v>
      </c>
      <c r="E82" s="408"/>
      <c r="F82" s="297">
        <v>-1</v>
      </c>
      <c r="G82" s="301">
        <v>0.03</v>
      </c>
      <c r="H82" s="313">
        <v>-1</v>
      </c>
      <c r="I82" s="289"/>
    </row>
    <row r="83" spans="1:9" x14ac:dyDescent="0.25">
      <c r="A83" s="1138" t="s">
        <v>49</v>
      </c>
      <c r="B83" s="1139"/>
      <c r="C83" s="100" t="s">
        <v>37</v>
      </c>
      <c r="D83" s="312">
        <v>0.03</v>
      </c>
      <c r="E83" s="408"/>
      <c r="F83" s="297">
        <v>-1</v>
      </c>
      <c r="G83" s="301">
        <v>0.03</v>
      </c>
      <c r="H83" s="313">
        <v>-1</v>
      </c>
      <c r="I83" s="289"/>
    </row>
    <row r="84" spans="1:9" x14ac:dyDescent="0.25">
      <c r="A84" s="1136" t="s">
        <v>132</v>
      </c>
      <c r="B84" s="1137"/>
      <c r="C84" s="107" t="s">
        <v>35</v>
      </c>
      <c r="D84" s="314"/>
      <c r="E84" s="404"/>
      <c r="F84" s="310"/>
      <c r="G84" s="286"/>
      <c r="H84" s="313"/>
      <c r="I84" s="289"/>
    </row>
    <row r="85" spans="1:9" x14ac:dyDescent="0.25">
      <c r="A85" s="1138" t="s">
        <v>40</v>
      </c>
      <c r="B85" s="1139"/>
      <c r="C85" s="100" t="s">
        <v>37</v>
      </c>
      <c r="D85" s="312">
        <v>0.2</v>
      </c>
      <c r="E85" s="405"/>
      <c r="F85" s="297">
        <v>-1</v>
      </c>
      <c r="G85" s="290">
        <v>0.17617525608083134</v>
      </c>
      <c r="H85" s="313">
        <v>-1</v>
      </c>
      <c r="I85" s="289"/>
    </row>
    <row r="86" spans="1:9" x14ac:dyDescent="0.25">
      <c r="A86" s="1138" t="s">
        <v>38</v>
      </c>
      <c r="B86" s="1139"/>
      <c r="C86" s="100" t="s">
        <v>37</v>
      </c>
      <c r="D86" s="320">
        <v>0.2</v>
      </c>
      <c r="E86" s="405"/>
      <c r="F86" s="297">
        <v>-1</v>
      </c>
      <c r="G86" s="290">
        <v>0.17242592722922093</v>
      </c>
      <c r="H86" s="313">
        <v>-1</v>
      </c>
      <c r="I86" s="289"/>
    </row>
    <row r="87" spans="1:9" x14ac:dyDescent="0.25">
      <c r="A87" s="1138" t="s">
        <v>36</v>
      </c>
      <c r="B87" s="1139"/>
      <c r="C87" s="100" t="s">
        <v>37</v>
      </c>
      <c r="D87" s="320">
        <v>0.2</v>
      </c>
      <c r="E87" s="405"/>
      <c r="F87" s="297">
        <v>-1</v>
      </c>
      <c r="G87" s="290">
        <v>0.17193947730398898</v>
      </c>
      <c r="H87" s="313">
        <v>-1</v>
      </c>
      <c r="I87" s="289"/>
    </row>
    <row r="88" spans="1:9" x14ac:dyDescent="0.25">
      <c r="A88" s="1138" t="s">
        <v>49</v>
      </c>
      <c r="B88" s="1139"/>
      <c r="C88" s="100" t="s">
        <v>37</v>
      </c>
      <c r="D88" s="312">
        <v>0.2</v>
      </c>
      <c r="E88" s="405"/>
      <c r="F88" s="297">
        <v>-1</v>
      </c>
      <c r="G88" s="290">
        <v>0.17579043799054198</v>
      </c>
      <c r="H88" s="313">
        <v>-1</v>
      </c>
      <c r="I88" s="289"/>
    </row>
    <row r="89" spans="1:9" x14ac:dyDescent="0.25">
      <c r="A89" s="1136" t="s">
        <v>133</v>
      </c>
      <c r="B89" s="1137"/>
      <c r="C89" s="107" t="s">
        <v>35</v>
      </c>
      <c r="D89" s="314"/>
      <c r="E89" s="404"/>
      <c r="F89" s="310"/>
      <c r="G89" s="286"/>
      <c r="H89" s="313"/>
      <c r="I89" s="289"/>
    </row>
    <row r="90" spans="1:9" x14ac:dyDescent="0.25">
      <c r="A90" s="1138" t="s">
        <v>40</v>
      </c>
      <c r="B90" s="1139"/>
      <c r="C90" s="100" t="s">
        <v>37</v>
      </c>
      <c r="D90" s="316">
        <v>0.01</v>
      </c>
      <c r="E90" s="407"/>
      <c r="F90" s="297">
        <v>-1</v>
      </c>
      <c r="G90" s="287">
        <v>8.0488248880151419E-3</v>
      </c>
      <c r="H90" s="313">
        <v>-1</v>
      </c>
      <c r="I90" s="289"/>
    </row>
    <row r="91" spans="1:9" x14ac:dyDescent="0.25">
      <c r="A91" s="1138" t="s">
        <v>38</v>
      </c>
      <c r="B91" s="1139"/>
      <c r="C91" s="100" t="s">
        <v>37</v>
      </c>
      <c r="D91" s="317">
        <v>0.01</v>
      </c>
      <c r="E91" s="407"/>
      <c r="F91" s="297">
        <v>-1</v>
      </c>
      <c r="G91" s="287">
        <v>7.2137377718347519E-3</v>
      </c>
      <c r="H91" s="313">
        <v>-1</v>
      </c>
      <c r="I91" s="289"/>
    </row>
    <row r="92" spans="1:9" x14ac:dyDescent="0.25">
      <c r="A92" s="1138" t="s">
        <v>36</v>
      </c>
      <c r="B92" s="1139"/>
      <c r="C92" s="100" t="s">
        <v>37</v>
      </c>
      <c r="D92" s="317">
        <v>1.2E-2</v>
      </c>
      <c r="E92" s="407"/>
      <c r="F92" s="297">
        <v>-1</v>
      </c>
      <c r="G92" s="287">
        <v>8.358606691520552E-3</v>
      </c>
      <c r="H92" s="313">
        <v>-1</v>
      </c>
      <c r="I92" s="289"/>
    </row>
    <row r="93" spans="1:9" x14ac:dyDescent="0.25">
      <c r="A93" s="1138" t="s">
        <v>49</v>
      </c>
      <c r="B93" s="1139"/>
      <c r="C93" s="100" t="s">
        <v>37</v>
      </c>
      <c r="D93" s="314">
        <v>1.2500000000000001E-2</v>
      </c>
      <c r="E93" s="408"/>
      <c r="F93" s="297">
        <v>-1</v>
      </c>
      <c r="G93" s="301">
        <v>9.6395375241336931E-3</v>
      </c>
      <c r="H93" s="313">
        <v>-1</v>
      </c>
      <c r="I93" s="289"/>
    </row>
    <row r="94" spans="1:9" x14ac:dyDescent="0.25">
      <c r="A94" s="1136" t="s">
        <v>134</v>
      </c>
      <c r="B94" s="1137"/>
      <c r="C94" s="107" t="s">
        <v>35</v>
      </c>
      <c r="D94" s="314"/>
      <c r="E94" s="404"/>
      <c r="F94" s="297"/>
      <c r="G94" s="286"/>
      <c r="H94" s="313"/>
      <c r="I94" s="289"/>
    </row>
    <row r="95" spans="1:9" x14ac:dyDescent="0.25">
      <c r="A95" s="1138" t="s">
        <v>40</v>
      </c>
      <c r="B95" s="1139"/>
      <c r="C95" s="100" t="s">
        <v>37</v>
      </c>
      <c r="D95" s="314">
        <v>8.9999999999999993E-3</v>
      </c>
      <c r="E95" s="407"/>
      <c r="F95" s="297">
        <v>-1</v>
      </c>
      <c r="G95" s="287">
        <v>8.9785661003447311E-3</v>
      </c>
      <c r="H95" s="313">
        <v>-1</v>
      </c>
      <c r="I95" s="289"/>
    </row>
    <row r="96" spans="1:9" x14ac:dyDescent="0.25">
      <c r="A96" s="1138" t="s">
        <v>38</v>
      </c>
      <c r="B96" s="1139"/>
      <c r="C96" s="100" t="s">
        <v>37</v>
      </c>
      <c r="D96" s="315">
        <v>8.9999999999999993E-3</v>
      </c>
      <c r="E96" s="407"/>
      <c r="F96" s="297">
        <v>-1</v>
      </c>
      <c r="G96" s="287">
        <v>8.0000000000000002E-3</v>
      </c>
      <c r="H96" s="313">
        <v>-1</v>
      </c>
      <c r="I96" s="289"/>
    </row>
    <row r="97" spans="1:11" x14ac:dyDescent="0.25">
      <c r="A97" s="1138" t="s">
        <v>36</v>
      </c>
      <c r="B97" s="1139"/>
      <c r="C97" s="100" t="s">
        <v>37</v>
      </c>
      <c r="D97" s="315">
        <v>0.01</v>
      </c>
      <c r="E97" s="407">
        <v>9.2199735199581315E-3</v>
      </c>
      <c r="F97" s="297">
        <v>-7.8002648004186867E-2</v>
      </c>
      <c r="G97" s="287">
        <v>0.01</v>
      </c>
      <c r="H97" s="313">
        <v>-7.8002648004186867E-2</v>
      </c>
      <c r="I97" s="289"/>
    </row>
    <row r="98" spans="1:11" x14ac:dyDescent="0.25">
      <c r="A98" s="1138" t="s">
        <v>49</v>
      </c>
      <c r="B98" s="1139"/>
      <c r="C98" s="100" t="s">
        <v>37</v>
      </c>
      <c r="D98" s="314">
        <v>8.0000000000000002E-3</v>
      </c>
      <c r="E98" s="407">
        <v>8.4780765635529484E-3</v>
      </c>
      <c r="F98" s="297">
        <v>5.9759570444118532E-2</v>
      </c>
      <c r="G98" s="287">
        <v>8.5099453288176707E-3</v>
      </c>
      <c r="H98" s="313">
        <v>-3.7448848415986167E-3</v>
      </c>
      <c r="I98" s="289"/>
    </row>
    <row r="99" spans="1:11" x14ac:dyDescent="0.25">
      <c r="A99" s="1136" t="s">
        <v>136</v>
      </c>
      <c r="B99" s="1137"/>
      <c r="C99" s="100" t="s">
        <v>35</v>
      </c>
      <c r="D99" s="316">
        <v>1.3</v>
      </c>
      <c r="E99" s="408">
        <v>1.29</v>
      </c>
      <c r="F99" s="297">
        <v>-7.6923076923076988E-3</v>
      </c>
      <c r="G99" s="301">
        <v>1.475322680207819</v>
      </c>
      <c r="H99" s="313">
        <v>-0.12561501473136288</v>
      </c>
      <c r="I99" s="289"/>
    </row>
    <row r="100" spans="1:11" ht="17.25" x14ac:dyDescent="0.25">
      <c r="A100" s="1136" t="s">
        <v>138</v>
      </c>
      <c r="B100" s="1137"/>
      <c r="C100" s="107" t="s">
        <v>35</v>
      </c>
      <c r="D100" s="316">
        <v>7.0000000000000007E-2</v>
      </c>
      <c r="E100" s="404">
        <v>3.5999999999999997E-2</v>
      </c>
      <c r="F100" s="297">
        <v>-0.48571428571428582</v>
      </c>
      <c r="G100" s="286">
        <v>4.5010618831708003E-2</v>
      </c>
      <c r="H100" s="313">
        <v>-0.20018873469387674</v>
      </c>
      <c r="I100" s="289"/>
    </row>
    <row r="101" spans="1:11" x14ac:dyDescent="0.25">
      <c r="A101" s="1136" t="s">
        <v>140</v>
      </c>
      <c r="B101" s="1137"/>
      <c r="C101" s="107" t="s">
        <v>35</v>
      </c>
      <c r="D101" s="316">
        <v>0.12</v>
      </c>
      <c r="E101" s="404">
        <v>9.7000000000000003E-2</v>
      </c>
      <c r="F101" s="297">
        <v>-0.19166666666666662</v>
      </c>
      <c r="G101" s="286">
        <v>7.3486724623196747E-2</v>
      </c>
      <c r="H101" s="313">
        <v>0.31996630000000131</v>
      </c>
      <c r="I101" s="289"/>
    </row>
    <row r="102" spans="1:11" x14ac:dyDescent="0.25">
      <c r="A102" s="1136" t="s">
        <v>142</v>
      </c>
      <c r="B102" s="1137"/>
      <c r="C102" s="107" t="s">
        <v>35</v>
      </c>
      <c r="D102" s="316">
        <v>0.12</v>
      </c>
      <c r="E102" s="408">
        <v>0.11600000000000001</v>
      </c>
      <c r="F102" s="297">
        <v>-3.333333333333325E-2</v>
      </c>
      <c r="G102" s="301">
        <v>0.11023008693479512</v>
      </c>
      <c r="H102" s="313">
        <v>5.2344266666667749E-2</v>
      </c>
      <c r="I102" s="289"/>
    </row>
    <row r="103" spans="1:11" ht="15.75" x14ac:dyDescent="0.25">
      <c r="A103" s="1151" t="s">
        <v>264</v>
      </c>
      <c r="B103" s="1152"/>
      <c r="C103" s="1152"/>
      <c r="D103" s="1152"/>
      <c r="E103" s="1152"/>
      <c r="F103" s="1152"/>
      <c r="G103" s="1152"/>
      <c r="H103" s="1152"/>
      <c r="I103" s="1153"/>
    </row>
    <row r="104" spans="1:11" x14ac:dyDescent="0.25">
      <c r="A104" s="1136" t="s">
        <v>265</v>
      </c>
      <c r="B104" s="1137"/>
      <c r="C104" s="100" t="s">
        <v>35</v>
      </c>
      <c r="D104" s="292"/>
      <c r="E104" s="404"/>
      <c r="F104" s="286"/>
      <c r="G104" s="286"/>
      <c r="H104" s="321"/>
      <c r="I104" s="289"/>
    </row>
    <row r="105" spans="1:11" x14ac:dyDescent="0.25">
      <c r="A105" s="1138" t="s">
        <v>40</v>
      </c>
      <c r="B105" s="1139"/>
      <c r="C105" s="100" t="s">
        <v>37</v>
      </c>
      <c r="D105" s="322">
        <v>0.25600000000000001</v>
      </c>
      <c r="E105" s="408">
        <v>0.25156958484504943</v>
      </c>
      <c r="F105" s="290"/>
      <c r="G105" s="301">
        <v>0.26138691242264173</v>
      </c>
      <c r="H105" s="313"/>
      <c r="I105" s="289"/>
    </row>
    <row r="106" spans="1:11" x14ac:dyDescent="0.25">
      <c r="A106" s="1138" t="s">
        <v>49</v>
      </c>
      <c r="B106" s="1139"/>
      <c r="C106" s="100" t="s">
        <v>37</v>
      </c>
      <c r="D106" s="322">
        <v>0.54</v>
      </c>
      <c r="E106" s="408" t="e">
        <v>#DIV/0!</v>
      </c>
      <c r="F106" s="290"/>
      <c r="G106" s="301">
        <v>0.54565254239255878</v>
      </c>
      <c r="H106" s="313"/>
      <c r="I106" s="289"/>
    </row>
    <row r="107" spans="1:11" x14ac:dyDescent="0.25">
      <c r="A107" s="1136" t="s">
        <v>266</v>
      </c>
      <c r="B107" s="1137"/>
      <c r="C107" s="100" t="s">
        <v>35</v>
      </c>
      <c r="D107" s="323"/>
      <c r="E107" s="408"/>
      <c r="F107" s="297"/>
      <c r="G107" s="324"/>
      <c r="H107" s="313"/>
      <c r="I107" s="289"/>
      <c r="K107" s="293" t="s">
        <v>254</v>
      </c>
    </row>
    <row r="108" spans="1:11" x14ac:dyDescent="0.25">
      <c r="A108" s="1138" t="s">
        <v>38</v>
      </c>
      <c r="B108" s="1139"/>
      <c r="C108" s="100" t="s">
        <v>37</v>
      </c>
      <c r="D108" s="322">
        <v>0.27500000000000002</v>
      </c>
      <c r="E108" s="408">
        <v>0.23851362581378269</v>
      </c>
      <c r="F108" s="324"/>
      <c r="G108" s="324">
        <v>0.29355652537183741</v>
      </c>
      <c r="H108" s="313"/>
      <c r="I108" s="289"/>
    </row>
    <row r="109" spans="1:11" x14ac:dyDescent="0.25">
      <c r="A109" s="1138" t="s">
        <v>36</v>
      </c>
      <c r="B109" s="1139"/>
      <c r="C109" s="100" t="s">
        <v>37</v>
      </c>
      <c r="D109" s="322">
        <v>0.27100000000000002</v>
      </c>
      <c r="E109" s="408">
        <v>0.23731027382622275</v>
      </c>
      <c r="F109" s="324"/>
      <c r="G109" s="324">
        <v>0.29054277457890187</v>
      </c>
      <c r="H109" s="313"/>
      <c r="I109" s="289"/>
    </row>
    <row r="110" spans="1:11" x14ac:dyDescent="0.2">
      <c r="A110" s="1136" t="s">
        <v>267</v>
      </c>
      <c r="B110" s="1137"/>
      <c r="C110" s="100" t="s">
        <v>62</v>
      </c>
      <c r="D110" s="325"/>
      <c r="E110" s="408"/>
      <c r="F110" s="326"/>
      <c r="G110" s="324"/>
      <c r="H110" s="313"/>
      <c r="I110" s="289"/>
    </row>
    <row r="111" spans="1:11" x14ac:dyDescent="0.25">
      <c r="A111" s="1138" t="s">
        <v>40</v>
      </c>
      <c r="B111" s="1139"/>
      <c r="C111" s="100" t="s">
        <v>37</v>
      </c>
      <c r="D111" s="300">
        <v>2E-3</v>
      </c>
      <c r="E111" s="407">
        <v>2.0172092206201448E-3</v>
      </c>
      <c r="F111" s="326"/>
      <c r="G111" s="326">
        <v>2.0330093188427687E-3</v>
      </c>
      <c r="H111" s="313"/>
      <c r="I111" s="289"/>
    </row>
    <row r="112" spans="1:11" x14ac:dyDescent="0.25">
      <c r="A112" s="321" t="s">
        <v>38</v>
      </c>
      <c r="B112" s="327"/>
      <c r="C112" s="100" t="s">
        <v>37</v>
      </c>
      <c r="D112" s="300">
        <v>2E-3</v>
      </c>
      <c r="E112" s="407">
        <v>1.2406596795332969E-3</v>
      </c>
      <c r="F112" s="326"/>
      <c r="G112" s="326">
        <v>2.1932384079505094E-3</v>
      </c>
      <c r="H112" s="313"/>
      <c r="I112" s="289"/>
    </row>
    <row r="113" spans="1:9" x14ac:dyDescent="0.25">
      <c r="A113" s="1138" t="s">
        <v>36</v>
      </c>
      <c r="B113" s="1139"/>
      <c r="C113" s="100" t="s">
        <v>37</v>
      </c>
      <c r="D113" s="300">
        <v>2E-3</v>
      </c>
      <c r="E113" s="407">
        <v>1.2306232771274121E-3</v>
      </c>
      <c r="F113" s="326"/>
      <c r="G113" s="326">
        <v>2.1790708093417641E-3</v>
      </c>
      <c r="H113" s="313"/>
      <c r="I113" s="289"/>
    </row>
    <row r="114" spans="1:9" x14ac:dyDescent="0.25">
      <c r="A114" s="1138" t="s">
        <v>49</v>
      </c>
      <c r="B114" s="1139"/>
      <c r="C114" s="100" t="s">
        <v>37</v>
      </c>
      <c r="D114" s="300">
        <v>2E-3</v>
      </c>
      <c r="E114" s="407" t="e">
        <v>#DIV/0!</v>
      </c>
      <c r="F114" s="326"/>
      <c r="G114" s="326">
        <v>2.0052994788121114E-3</v>
      </c>
      <c r="H114" s="313"/>
      <c r="I114" s="289"/>
    </row>
    <row r="115" spans="1:9" x14ac:dyDescent="0.25">
      <c r="A115" s="1136" t="s">
        <v>268</v>
      </c>
      <c r="B115" s="1137"/>
      <c r="C115" s="100" t="s">
        <v>62</v>
      </c>
      <c r="D115" s="292"/>
      <c r="E115" s="412"/>
      <c r="F115" s="297"/>
      <c r="G115" s="328"/>
      <c r="H115" s="313"/>
      <c r="I115" s="289"/>
    </row>
    <row r="116" spans="1:9" x14ac:dyDescent="0.25">
      <c r="A116" s="1138" t="s">
        <v>38</v>
      </c>
      <c r="B116" s="1139"/>
      <c r="C116" s="100" t="s">
        <v>37</v>
      </c>
      <c r="D116" s="300"/>
      <c r="E116" s="407">
        <v>1.2406596795332969E-3</v>
      </c>
      <c r="F116" s="329"/>
      <c r="G116" s="329"/>
      <c r="H116" s="313"/>
      <c r="I116" s="289"/>
    </row>
    <row r="117" spans="1:9" x14ac:dyDescent="0.25">
      <c r="A117" s="222" t="s">
        <v>36</v>
      </c>
      <c r="B117" s="223"/>
      <c r="C117" s="100" t="s">
        <v>37</v>
      </c>
      <c r="D117" s="300"/>
      <c r="E117" s="407">
        <v>1.2306232771274121E-3</v>
      </c>
      <c r="F117" s="329"/>
      <c r="G117" s="329"/>
      <c r="H117" s="313"/>
      <c r="I117" s="289"/>
    </row>
    <row r="118" spans="1:9" x14ac:dyDescent="0.25">
      <c r="A118" s="1134" t="s">
        <v>269</v>
      </c>
      <c r="B118" s="1135"/>
      <c r="C118" s="100" t="s">
        <v>62</v>
      </c>
      <c r="D118" s="330">
        <v>1E-3</v>
      </c>
      <c r="E118" s="408"/>
      <c r="F118" s="331"/>
      <c r="G118" s="324"/>
      <c r="H118" s="332"/>
      <c r="I118" s="289"/>
    </row>
    <row r="119" spans="1:9" x14ac:dyDescent="0.25">
      <c r="A119" s="1136" t="s">
        <v>270</v>
      </c>
      <c r="B119" s="1137"/>
      <c r="C119" s="100" t="s">
        <v>62</v>
      </c>
      <c r="D119" s="314"/>
      <c r="E119" s="412"/>
      <c r="F119" s="310"/>
      <c r="G119" s="328"/>
      <c r="H119" s="321"/>
      <c r="I119" s="289"/>
    </row>
    <row r="120" spans="1:9" x14ac:dyDescent="0.25">
      <c r="A120" s="1138" t="s">
        <v>40</v>
      </c>
      <c r="B120" s="1139"/>
      <c r="C120" s="100" t="s">
        <v>37</v>
      </c>
      <c r="D120" s="300">
        <v>6.9999999999999999E-4</v>
      </c>
      <c r="E120" s="413">
        <v>6.8658224873166735E-4</v>
      </c>
      <c r="F120" s="333"/>
      <c r="G120" s="329">
        <v>6.825102713257867E-4</v>
      </c>
      <c r="H120" s="313"/>
      <c r="I120" s="289"/>
    </row>
    <row r="121" spans="1:9" x14ac:dyDescent="0.25">
      <c r="A121" s="1138" t="s">
        <v>38</v>
      </c>
      <c r="B121" s="1139"/>
      <c r="C121" s="100" t="s">
        <v>37</v>
      </c>
      <c r="D121" s="292">
        <v>5.0000000000000001E-4</v>
      </c>
      <c r="E121" s="413">
        <v>3.9954869415600969E-4</v>
      </c>
      <c r="F121" s="334"/>
      <c r="G121" s="329">
        <v>3.9436113681417818E-4</v>
      </c>
      <c r="H121" s="313"/>
      <c r="I121" s="289"/>
    </row>
    <row r="122" spans="1:9" x14ac:dyDescent="0.25">
      <c r="A122" s="1138" t="s">
        <v>36</v>
      </c>
      <c r="B122" s="1139"/>
      <c r="C122" s="100"/>
      <c r="D122" s="292">
        <v>4.0000000000000002E-4</v>
      </c>
      <c r="E122" s="413">
        <v>3.9834224535115957E-4</v>
      </c>
      <c r="F122" s="335"/>
      <c r="G122" s="329">
        <v>3.9586453036375384E-4</v>
      </c>
      <c r="H122" s="313"/>
      <c r="I122" s="289"/>
    </row>
    <row r="123" spans="1:9" x14ac:dyDescent="0.25">
      <c r="A123" s="1138" t="s">
        <v>49</v>
      </c>
      <c r="B123" s="1139"/>
      <c r="C123" s="100" t="s">
        <v>37</v>
      </c>
      <c r="D123" s="292">
        <v>6.9999999999999999E-4</v>
      </c>
      <c r="E123" s="413" t="e">
        <v>#DIV/0!</v>
      </c>
      <c r="F123" s="334"/>
      <c r="G123" s="329">
        <v>6.7546929812618492E-4</v>
      </c>
      <c r="H123" s="313"/>
      <c r="I123" s="289"/>
    </row>
    <row r="124" spans="1:9" x14ac:dyDescent="0.25">
      <c r="A124" s="1136" t="s">
        <v>271</v>
      </c>
      <c r="B124" s="1137"/>
      <c r="C124" s="100" t="s">
        <v>62</v>
      </c>
      <c r="D124" s="292"/>
      <c r="E124" s="412"/>
      <c r="F124" s="297"/>
      <c r="G124" s="328"/>
      <c r="H124" s="313"/>
      <c r="I124" s="289"/>
    </row>
    <row r="125" spans="1:9" x14ac:dyDescent="0.25">
      <c r="A125" s="1138" t="s">
        <v>38</v>
      </c>
      <c r="B125" s="1139"/>
      <c r="C125" s="100" t="s">
        <v>37</v>
      </c>
      <c r="D125" s="300">
        <v>5.0000000000000001E-4</v>
      </c>
      <c r="E125" s="413">
        <v>3.9954869415600969E-4</v>
      </c>
      <c r="F125" s="329"/>
      <c r="G125" s="329">
        <v>3.9436113681417818E-4</v>
      </c>
      <c r="H125" s="313"/>
      <c r="I125" s="289"/>
    </row>
    <row r="126" spans="1:9" x14ac:dyDescent="0.25">
      <c r="A126" s="222" t="s">
        <v>36</v>
      </c>
      <c r="B126" s="223"/>
      <c r="C126" s="100" t="s">
        <v>37</v>
      </c>
      <c r="D126" s="300">
        <v>4.0000000000000002E-4</v>
      </c>
      <c r="E126" s="413">
        <v>3.9834224535115957E-4</v>
      </c>
      <c r="F126" s="329"/>
      <c r="G126" s="329">
        <v>3.9586453036375384E-4</v>
      </c>
      <c r="H126" s="313"/>
      <c r="I126" s="289"/>
    </row>
    <row r="127" spans="1:9" x14ac:dyDescent="0.25">
      <c r="A127" s="1136" t="s">
        <v>272</v>
      </c>
      <c r="B127" s="1137"/>
      <c r="C127" s="107" t="s">
        <v>35</v>
      </c>
      <c r="D127" s="336"/>
      <c r="E127" s="412"/>
      <c r="F127" s="310"/>
      <c r="G127" s="328"/>
      <c r="H127" s="313"/>
      <c r="I127" s="289"/>
    </row>
    <row r="128" spans="1:9" x14ac:dyDescent="0.25">
      <c r="A128" s="1138" t="s">
        <v>40</v>
      </c>
      <c r="B128" s="1139"/>
      <c r="C128" s="100" t="s">
        <v>37</v>
      </c>
      <c r="D128" s="337">
        <v>0.25</v>
      </c>
      <c r="E128" s="412"/>
      <c r="F128" s="297"/>
      <c r="G128" s="328"/>
      <c r="H128" s="313"/>
      <c r="I128" s="289"/>
    </row>
    <row r="129" spans="1:9" x14ac:dyDescent="0.25">
      <c r="A129" s="1138" t="s">
        <v>49</v>
      </c>
      <c r="B129" s="1139"/>
      <c r="C129" s="336"/>
      <c r="D129" s="337">
        <v>0.25</v>
      </c>
      <c r="E129" s="412"/>
      <c r="F129" s="297"/>
      <c r="G129" s="328"/>
      <c r="H129" s="313"/>
      <c r="I129" s="289"/>
    </row>
    <row r="130" spans="1:9" x14ac:dyDescent="0.25">
      <c r="A130" s="1136" t="s">
        <v>273</v>
      </c>
      <c r="B130" s="1137"/>
      <c r="C130" s="107" t="s">
        <v>35</v>
      </c>
      <c r="D130" s="336"/>
      <c r="E130" s="412"/>
      <c r="F130" s="310"/>
      <c r="G130" s="328"/>
      <c r="H130" s="313"/>
      <c r="I130" s="289"/>
    </row>
    <row r="131" spans="1:9" x14ac:dyDescent="0.25">
      <c r="A131" s="1138" t="s">
        <v>40</v>
      </c>
      <c r="B131" s="1139"/>
      <c r="C131" s="100" t="s">
        <v>37</v>
      </c>
      <c r="D131" s="316">
        <v>0.25</v>
      </c>
      <c r="E131" s="414">
        <v>0.21451541217632683</v>
      </c>
      <c r="F131" s="338"/>
      <c r="G131" s="338">
        <v>0.22326798769433981</v>
      </c>
      <c r="H131" s="313"/>
      <c r="I131" s="289"/>
    </row>
    <row r="132" spans="1:9" x14ac:dyDescent="0.25">
      <c r="A132" s="1138" t="s">
        <v>49</v>
      </c>
      <c r="B132" s="1139"/>
      <c r="C132" s="336"/>
      <c r="D132" s="316">
        <v>0.25</v>
      </c>
      <c r="E132" s="414" t="e">
        <v>#DIV/0!</v>
      </c>
      <c r="F132" s="338"/>
      <c r="G132" s="338">
        <v>0.22163836344765442</v>
      </c>
      <c r="H132" s="313"/>
      <c r="I132" s="289"/>
    </row>
    <row r="133" spans="1:9" x14ac:dyDescent="0.25">
      <c r="A133" s="1136" t="s">
        <v>152</v>
      </c>
      <c r="B133" s="1137"/>
      <c r="C133" s="107" t="s">
        <v>35</v>
      </c>
      <c r="D133" s="336"/>
      <c r="E133" s="412"/>
      <c r="F133" s="310"/>
      <c r="G133" s="328"/>
      <c r="H133" s="313"/>
      <c r="I133" s="289"/>
    </row>
    <row r="134" spans="1:9" x14ac:dyDescent="0.25">
      <c r="A134" s="1138" t="s">
        <v>40</v>
      </c>
      <c r="B134" s="1139"/>
      <c r="C134" s="100" t="s">
        <v>37</v>
      </c>
      <c r="D134" s="314">
        <v>3.4299999999999997E-2</v>
      </c>
      <c r="E134" s="415">
        <v>3.2036073948563761E-2</v>
      </c>
      <c r="F134" s="310"/>
      <c r="G134" s="334">
        <v>3.4305533236699777E-2</v>
      </c>
      <c r="H134" s="313"/>
      <c r="I134" s="289"/>
    </row>
    <row r="135" spans="1:9" x14ac:dyDescent="0.25">
      <c r="A135" s="1138" t="s">
        <v>49</v>
      </c>
      <c r="B135" s="1139"/>
      <c r="C135" s="100" t="s">
        <v>37</v>
      </c>
      <c r="D135" s="314">
        <v>3.4299999999999997E-2</v>
      </c>
      <c r="E135" s="415">
        <v>3.2036073948563761E-2</v>
      </c>
      <c r="F135" s="310"/>
      <c r="G135" s="334">
        <v>3.4305533236699777E-2</v>
      </c>
      <c r="H135" s="313"/>
      <c r="I135" s="289"/>
    </row>
    <row r="136" spans="1:9" x14ac:dyDescent="0.25">
      <c r="A136" s="1136" t="s">
        <v>153</v>
      </c>
      <c r="B136" s="1137"/>
      <c r="C136" s="107" t="s">
        <v>35</v>
      </c>
      <c r="D136" s="336"/>
      <c r="E136" s="412"/>
      <c r="F136" s="310"/>
      <c r="G136" s="328"/>
      <c r="H136" s="313"/>
      <c r="I136" s="289"/>
    </row>
    <row r="137" spans="1:9" x14ac:dyDescent="0.25">
      <c r="A137" s="1138" t="s">
        <v>40</v>
      </c>
      <c r="B137" s="1139"/>
      <c r="C137" s="100" t="s">
        <v>37</v>
      </c>
      <c r="D137" s="337">
        <v>3.5999999999999999E-3</v>
      </c>
      <c r="E137" s="407">
        <v>3.4727901738847641E-3</v>
      </c>
      <c r="F137" s="326"/>
      <c r="G137" s="326">
        <v>8.3737915774621512E-3</v>
      </c>
      <c r="H137" s="313"/>
      <c r="I137" s="289"/>
    </row>
    <row r="138" spans="1:9" x14ac:dyDescent="0.25">
      <c r="A138" s="1138" t="s">
        <v>38</v>
      </c>
      <c r="B138" s="1139"/>
      <c r="C138" s="100" t="s">
        <v>37</v>
      </c>
      <c r="D138" s="314">
        <v>1.0200000000000001E-2</v>
      </c>
      <c r="E138" s="407">
        <v>1.004806437362225E-2</v>
      </c>
      <c r="F138" s="324"/>
      <c r="G138" s="329">
        <v>1.1066662476090476E-2</v>
      </c>
      <c r="H138" s="313"/>
      <c r="I138" s="289"/>
    </row>
    <row r="139" spans="1:9" x14ac:dyDescent="0.25">
      <c r="A139" s="321" t="s">
        <v>36</v>
      </c>
      <c r="B139" s="223"/>
      <c r="C139" s="100"/>
      <c r="D139" s="337">
        <v>9.2999999999999992E-3</v>
      </c>
      <c r="E139" s="407">
        <v>9.2890021469121484E-3</v>
      </c>
      <c r="F139" s="339"/>
      <c r="G139" s="326">
        <v>1.1066662476090476E-2</v>
      </c>
      <c r="H139" s="313"/>
      <c r="I139" s="289"/>
    </row>
    <row r="140" spans="1:9" x14ac:dyDescent="0.25">
      <c r="A140" s="1138" t="s">
        <v>49</v>
      </c>
      <c r="B140" s="1139"/>
      <c r="C140" s="100" t="s">
        <v>37</v>
      </c>
      <c r="D140" s="337">
        <v>3.5999999999999999E-3</v>
      </c>
      <c r="E140" s="416">
        <v>0</v>
      </c>
      <c r="F140" s="326"/>
      <c r="G140" s="326">
        <v>8.3737915774621512E-3</v>
      </c>
      <c r="H140" s="313"/>
      <c r="I140" s="289"/>
    </row>
    <row r="141" spans="1:9" x14ac:dyDescent="0.25">
      <c r="A141" s="1136" t="s">
        <v>154</v>
      </c>
      <c r="B141" s="1137"/>
      <c r="C141" s="107" t="s">
        <v>35</v>
      </c>
      <c r="D141" s="336"/>
      <c r="E141" s="412"/>
      <c r="F141" s="340"/>
      <c r="G141" s="328"/>
      <c r="H141" s="313"/>
      <c r="I141" s="289"/>
    </row>
    <row r="142" spans="1:9" x14ac:dyDescent="0.25">
      <c r="A142" s="1138" t="s">
        <v>40</v>
      </c>
      <c r="B142" s="1139"/>
      <c r="C142" s="100" t="s">
        <v>37</v>
      </c>
      <c r="D142" s="337">
        <v>1.26E-2</v>
      </c>
      <c r="E142" s="417">
        <v>1.1348878893604277E-2</v>
      </c>
      <c r="F142" s="339"/>
      <c r="G142" s="339">
        <v>1.4586604683321167E-2</v>
      </c>
      <c r="H142" s="313"/>
      <c r="I142" s="289"/>
    </row>
    <row r="143" spans="1:9" x14ac:dyDescent="0.25">
      <c r="A143" s="321" t="s">
        <v>38</v>
      </c>
      <c r="B143" s="327"/>
      <c r="C143" s="100" t="s">
        <v>37</v>
      </c>
      <c r="D143" s="337">
        <v>7.4999999999999997E-3</v>
      </c>
      <c r="E143" s="417">
        <v>7.516607015135339E-3</v>
      </c>
      <c r="F143" s="339"/>
      <c r="G143" s="339">
        <v>1.1681477058095503E-2</v>
      </c>
      <c r="H143" s="313"/>
      <c r="I143" s="289"/>
    </row>
    <row r="144" spans="1:9" x14ac:dyDescent="0.25">
      <c r="A144" s="321" t="s">
        <v>36</v>
      </c>
      <c r="B144" s="327"/>
      <c r="C144" s="100"/>
      <c r="D144" s="337">
        <v>8.5000000000000006E-3</v>
      </c>
      <c r="E144" s="417">
        <v>8.4753669223650973E-3</v>
      </c>
      <c r="F144" s="339"/>
      <c r="G144" s="339">
        <v>1.1681477058095503E-2</v>
      </c>
      <c r="H144" s="313"/>
      <c r="I144" s="289"/>
    </row>
    <row r="145" spans="1:9" x14ac:dyDescent="0.25">
      <c r="A145" s="1138" t="s">
        <v>49</v>
      </c>
      <c r="B145" s="1139"/>
      <c r="C145" s="100" t="s">
        <v>37</v>
      </c>
      <c r="D145" s="337">
        <v>1.26E-2</v>
      </c>
      <c r="E145" s="416">
        <v>0</v>
      </c>
      <c r="F145" s="339"/>
      <c r="G145" s="339">
        <v>1.4586604683321167E-2</v>
      </c>
      <c r="H145" s="313"/>
      <c r="I145" s="289"/>
    </row>
    <row r="146" spans="1:9" x14ac:dyDescent="0.25">
      <c r="A146" s="1136" t="s">
        <v>155</v>
      </c>
      <c r="B146" s="1137"/>
      <c r="C146" s="107" t="s">
        <v>35</v>
      </c>
      <c r="D146" s="336"/>
      <c r="E146" s="412"/>
      <c r="F146" s="297"/>
      <c r="G146" s="328"/>
      <c r="H146" s="313"/>
      <c r="I146" s="289"/>
    </row>
    <row r="147" spans="1:9" x14ac:dyDescent="0.25">
      <c r="A147" s="1138" t="s">
        <v>40</v>
      </c>
      <c r="B147" s="1139"/>
      <c r="C147" s="100" t="s">
        <v>37</v>
      </c>
      <c r="D147" s="337">
        <v>0.11269999999999999</v>
      </c>
      <c r="E147" s="418">
        <v>0.11249181568038208</v>
      </c>
      <c r="F147" s="342"/>
      <c r="G147" s="341">
        <v>0.14339976445408817</v>
      </c>
      <c r="H147" s="313"/>
      <c r="I147" s="289"/>
    </row>
    <row r="148" spans="1:9" x14ac:dyDescent="0.25">
      <c r="A148" s="1138" t="s">
        <v>49</v>
      </c>
      <c r="B148" s="1139"/>
      <c r="C148" s="100" t="s">
        <v>37</v>
      </c>
      <c r="D148" s="337">
        <v>0.1217</v>
      </c>
      <c r="E148" s="416">
        <v>0</v>
      </c>
      <c r="F148" s="342"/>
      <c r="G148" s="341">
        <v>0.14221180873049824</v>
      </c>
      <c r="H148" s="313"/>
      <c r="I148" s="289"/>
    </row>
    <row r="149" spans="1:9" x14ac:dyDescent="0.25">
      <c r="A149" s="1136" t="s">
        <v>156</v>
      </c>
      <c r="B149" s="1137"/>
      <c r="C149" s="107" t="s">
        <v>35</v>
      </c>
      <c r="D149" s="337"/>
      <c r="E149" s="418"/>
      <c r="F149" s="341"/>
      <c r="G149" s="341"/>
      <c r="H149" s="343"/>
      <c r="I149" s="289"/>
    </row>
    <row r="150" spans="1:9" x14ac:dyDescent="0.25">
      <c r="A150" s="1138" t="s">
        <v>38</v>
      </c>
      <c r="B150" s="1139"/>
      <c r="C150" s="100" t="s">
        <v>37</v>
      </c>
      <c r="D150" s="337">
        <v>3.8199999999999998E-2</v>
      </c>
      <c r="E150" s="418">
        <v>2.9709975022007951E-2</v>
      </c>
      <c r="F150" s="341"/>
      <c r="G150" s="341">
        <v>2.6150113554613792E-2</v>
      </c>
      <c r="H150" s="313"/>
      <c r="I150" s="289"/>
    </row>
    <row r="151" spans="1:9" ht="15.75" x14ac:dyDescent="0.25">
      <c r="A151" s="1151" t="s">
        <v>274</v>
      </c>
      <c r="B151" s="1152"/>
      <c r="C151" s="1152"/>
      <c r="D151" s="1152"/>
      <c r="E151" s="1152"/>
      <c r="F151" s="1152"/>
      <c r="G151" s="1152"/>
      <c r="H151" s="1152"/>
      <c r="I151" s="1153"/>
    </row>
    <row r="152" spans="1:9" x14ac:dyDescent="0.25">
      <c r="A152" s="1136" t="s">
        <v>161</v>
      </c>
      <c r="B152" s="1137"/>
      <c r="C152" s="100" t="s">
        <v>19</v>
      </c>
      <c r="D152" s="292"/>
      <c r="E152" s="404"/>
      <c r="F152" s="310"/>
      <c r="G152" s="286"/>
      <c r="H152" s="344"/>
      <c r="I152" s="289"/>
    </row>
    <row r="153" spans="1:9" x14ac:dyDescent="0.25">
      <c r="A153" s="1144" t="s">
        <v>28</v>
      </c>
      <c r="B153" s="1145"/>
      <c r="C153" s="345" t="s">
        <v>37</v>
      </c>
      <c r="D153" s="346">
        <v>3.1E-2</v>
      </c>
      <c r="E153" s="419">
        <v>2.9776884933563672E-4</v>
      </c>
      <c r="F153" s="348"/>
      <c r="G153" s="347">
        <v>2.9849551238334969E-4</v>
      </c>
      <c r="H153" s="349"/>
      <c r="I153" s="289"/>
    </row>
    <row r="154" spans="1:9" x14ac:dyDescent="0.25">
      <c r="A154" s="1144" t="s">
        <v>25</v>
      </c>
      <c r="B154" s="1145"/>
      <c r="C154" s="345" t="s">
        <v>37</v>
      </c>
      <c r="D154" s="346">
        <v>0.16300000000000001</v>
      </c>
      <c r="E154" s="420">
        <v>1.9761492534577218E-3</v>
      </c>
      <c r="F154" s="350"/>
      <c r="G154" s="347">
        <v>1.9883510466138718E-3</v>
      </c>
      <c r="H154" s="349"/>
      <c r="I154" s="289"/>
    </row>
    <row r="155" spans="1:9" x14ac:dyDescent="0.25">
      <c r="A155" s="351" t="s">
        <v>23</v>
      </c>
      <c r="B155" s="352"/>
      <c r="C155" s="345" t="s">
        <v>37</v>
      </c>
      <c r="D155" s="346">
        <v>0.17100000000000001</v>
      </c>
      <c r="E155" s="420">
        <v>1.9651279119622697E-3</v>
      </c>
      <c r="F155" s="350"/>
      <c r="G155" s="347">
        <v>1.9783789732045671E-3</v>
      </c>
      <c r="H155" s="349"/>
      <c r="I155" s="289"/>
    </row>
    <row r="156" spans="1:9" x14ac:dyDescent="0.25">
      <c r="A156" s="1144" t="s">
        <v>30</v>
      </c>
      <c r="B156" s="1145"/>
      <c r="C156" s="345" t="s">
        <v>37</v>
      </c>
      <c r="D156" s="346">
        <v>3.2000000000000001E-2</v>
      </c>
      <c r="E156" s="419" t="e">
        <v>#DIV/0!</v>
      </c>
      <c r="F156" s="353"/>
      <c r="G156" s="347">
        <v>2.7972027972027972E-4</v>
      </c>
      <c r="H156" s="354"/>
      <c r="I156" s="289"/>
    </row>
    <row r="157" spans="1:9" x14ac:dyDescent="0.25">
      <c r="A157" s="1134" t="s">
        <v>73</v>
      </c>
      <c r="B157" s="1135"/>
      <c r="C157" s="345" t="s">
        <v>19</v>
      </c>
      <c r="D157" s="355"/>
      <c r="E157" s="421"/>
      <c r="F157" s="353"/>
      <c r="G157" s="356"/>
      <c r="H157" s="354"/>
      <c r="I157" s="289"/>
    </row>
    <row r="158" spans="1:9" x14ac:dyDescent="0.25">
      <c r="A158" s="1144" t="s">
        <v>28</v>
      </c>
      <c r="B158" s="1145"/>
      <c r="C158" s="345" t="s">
        <v>37</v>
      </c>
      <c r="D158" s="355">
        <v>0.17</v>
      </c>
      <c r="E158" s="422">
        <v>0.16371701219986196</v>
      </c>
      <c r="F158" s="353"/>
      <c r="G158" s="357">
        <v>0.16697893193697877</v>
      </c>
      <c r="H158" s="354"/>
      <c r="I158" s="289"/>
    </row>
    <row r="159" spans="1:9" x14ac:dyDescent="0.25">
      <c r="A159" s="1144" t="s">
        <v>25</v>
      </c>
      <c r="B159" s="1145"/>
      <c r="C159" s="345" t="s">
        <v>37</v>
      </c>
      <c r="D159" s="355">
        <v>0.13900000000000001</v>
      </c>
      <c r="E159" s="422">
        <v>0.14917996871017083</v>
      </c>
      <c r="F159" s="353"/>
      <c r="G159" s="357">
        <v>0.14848581713062695</v>
      </c>
      <c r="H159" s="354"/>
      <c r="I159" s="358"/>
    </row>
    <row r="160" spans="1:9" x14ac:dyDescent="0.25">
      <c r="A160" s="351" t="s">
        <v>23</v>
      </c>
      <c r="B160" s="352"/>
      <c r="C160" s="345"/>
      <c r="D160" s="355">
        <v>0.14099999999999999</v>
      </c>
      <c r="E160" s="422">
        <v>0.14366435716344447</v>
      </c>
      <c r="F160" s="353"/>
      <c r="G160" s="357">
        <v>0.1479141236447189</v>
      </c>
      <c r="H160" s="354"/>
      <c r="I160" s="358"/>
    </row>
    <row r="161" spans="1:9" x14ac:dyDescent="0.25">
      <c r="A161" s="1144" t="s">
        <v>30</v>
      </c>
      <c r="B161" s="1145"/>
      <c r="C161" s="345" t="s">
        <v>37</v>
      </c>
      <c r="D161" s="355">
        <v>0.17799999999999999</v>
      </c>
      <c r="E161" s="422" t="e">
        <v>#DIV/0!</v>
      </c>
      <c r="F161" s="353"/>
      <c r="G161" s="357">
        <v>0.17994990884299439</v>
      </c>
      <c r="H161" s="354"/>
      <c r="I161" s="289"/>
    </row>
    <row r="162" spans="1:9" x14ac:dyDescent="0.25">
      <c r="A162" s="1134" t="s">
        <v>74</v>
      </c>
      <c r="B162" s="1135"/>
      <c r="C162" s="345" t="s">
        <v>19</v>
      </c>
      <c r="D162" s="355"/>
      <c r="E162" s="422"/>
      <c r="F162" s="353"/>
      <c r="G162" s="357"/>
      <c r="H162" s="354"/>
      <c r="I162" s="289"/>
    </row>
    <row r="163" spans="1:9" x14ac:dyDescent="0.25">
      <c r="A163" s="1144" t="s">
        <v>28</v>
      </c>
      <c r="B163" s="1145"/>
      <c r="C163" s="345" t="s">
        <v>37</v>
      </c>
      <c r="D163" s="355">
        <v>4.0000000000000001E-3</v>
      </c>
      <c r="E163" s="422">
        <v>2.6425739425221294E-3</v>
      </c>
      <c r="F163" s="357"/>
      <c r="G163" s="357">
        <v>1.2887660838007259E-3</v>
      </c>
      <c r="H163" s="354"/>
      <c r="I163" s="289"/>
    </row>
    <row r="164" spans="1:9" x14ac:dyDescent="0.25">
      <c r="A164" s="1144" t="s">
        <v>30</v>
      </c>
      <c r="B164" s="1145"/>
      <c r="C164" s="345" t="s">
        <v>37</v>
      </c>
      <c r="D164" s="355">
        <v>4.0000000000000001E-3</v>
      </c>
      <c r="E164" s="422" t="e">
        <v>#DIV/0!</v>
      </c>
      <c r="F164" s="357"/>
      <c r="G164" s="357">
        <v>4.9454571796545286E-3</v>
      </c>
      <c r="H164" s="354"/>
      <c r="I164" s="289"/>
    </row>
    <row r="165" spans="1:9" x14ac:dyDescent="0.25">
      <c r="A165" s="1134" t="s">
        <v>275</v>
      </c>
      <c r="B165" s="1135"/>
      <c r="C165" s="345" t="s">
        <v>19</v>
      </c>
      <c r="D165" s="355"/>
      <c r="E165" s="423"/>
      <c r="F165" s="357"/>
      <c r="G165" s="353"/>
      <c r="H165" s="357"/>
      <c r="I165" s="289"/>
    </row>
    <row r="166" spans="1:9" x14ac:dyDescent="0.25">
      <c r="A166" s="1144" t="s">
        <v>25</v>
      </c>
      <c r="B166" s="1145"/>
      <c r="C166" s="345" t="s">
        <v>37</v>
      </c>
      <c r="D166" s="355">
        <v>0.47199999999999998</v>
      </c>
      <c r="E166" s="423">
        <v>0.42445780760279789</v>
      </c>
      <c r="F166" s="357"/>
      <c r="G166" s="353">
        <v>0.41482871266707916</v>
      </c>
      <c r="H166" s="354"/>
      <c r="I166" s="289"/>
    </row>
    <row r="167" spans="1:9" x14ac:dyDescent="0.25">
      <c r="A167" s="1144" t="s">
        <v>23</v>
      </c>
      <c r="B167" s="1145"/>
      <c r="C167" s="345" t="s">
        <v>37</v>
      </c>
      <c r="D167" s="346">
        <v>0.48799999999999999</v>
      </c>
      <c r="E167" s="423">
        <v>0.45437536750948837</v>
      </c>
      <c r="F167" s="359"/>
      <c r="G167" s="348">
        <v>0.44100801832760594</v>
      </c>
      <c r="H167" s="349"/>
      <c r="I167" s="289"/>
    </row>
    <row r="168" spans="1:9" ht="15.75" x14ac:dyDescent="0.25">
      <c r="A168" s="1151" t="s">
        <v>276</v>
      </c>
      <c r="B168" s="1152"/>
      <c r="C168" s="1152"/>
      <c r="D168" s="1152"/>
      <c r="E168" s="1152"/>
      <c r="F168" s="1152"/>
      <c r="G168" s="1152"/>
      <c r="H168" s="1152"/>
      <c r="I168" s="1153"/>
    </row>
    <row r="169" spans="1:9" x14ac:dyDescent="0.25">
      <c r="A169" s="1134" t="s">
        <v>277</v>
      </c>
      <c r="B169" s="1135"/>
      <c r="C169" s="100" t="s">
        <v>167</v>
      </c>
      <c r="D169" s="337"/>
      <c r="E169" s="404"/>
      <c r="F169" s="286"/>
      <c r="G169" s="286"/>
      <c r="H169" s="344"/>
      <c r="I169" s="289"/>
    </row>
    <row r="170" spans="1:9" x14ac:dyDescent="0.25">
      <c r="A170" s="1138" t="s">
        <v>40</v>
      </c>
      <c r="B170" s="1139"/>
      <c r="C170" s="100" t="s">
        <v>37</v>
      </c>
      <c r="D170" s="285"/>
      <c r="E170" s="405"/>
      <c r="F170" s="290"/>
      <c r="G170" s="290"/>
      <c r="H170" s="360"/>
      <c r="I170" s="289"/>
    </row>
    <row r="171" spans="1:9" x14ac:dyDescent="0.25">
      <c r="A171" s="1138" t="s">
        <v>49</v>
      </c>
      <c r="B171" s="1139"/>
      <c r="C171" s="100" t="s">
        <v>37</v>
      </c>
      <c r="D171" s="285"/>
      <c r="E171" s="405"/>
      <c r="F171" s="290"/>
      <c r="G171" s="290"/>
      <c r="H171" s="360"/>
      <c r="I171" s="289"/>
    </row>
    <row r="172" spans="1:9" x14ac:dyDescent="0.25">
      <c r="A172" s="1138" t="s">
        <v>168</v>
      </c>
      <c r="B172" s="1139"/>
      <c r="C172" s="100" t="s">
        <v>37</v>
      </c>
      <c r="D172" s="285"/>
      <c r="E172" s="405"/>
      <c r="F172" s="361"/>
      <c r="G172" s="290">
        <v>7.61</v>
      </c>
      <c r="H172" s="360">
        <v>-1</v>
      </c>
      <c r="I172" s="289"/>
    </row>
    <row r="173" spans="1:9" x14ac:dyDescent="0.25">
      <c r="A173" s="1138" t="s">
        <v>182</v>
      </c>
      <c r="B173" s="1139"/>
      <c r="C173" s="100" t="s">
        <v>37</v>
      </c>
      <c r="D173" s="285"/>
      <c r="E173" s="405"/>
      <c r="F173" s="290"/>
      <c r="G173" s="290">
        <v>20.399019954483478</v>
      </c>
      <c r="H173" s="360">
        <v>-1</v>
      </c>
      <c r="I173" s="289"/>
    </row>
    <row r="174" spans="1:9" x14ac:dyDescent="0.25">
      <c r="A174" s="1138" t="s">
        <v>174</v>
      </c>
      <c r="B174" s="1139"/>
      <c r="C174" s="100" t="s">
        <v>37</v>
      </c>
      <c r="D174" s="285"/>
      <c r="E174" s="405"/>
      <c r="F174" s="290"/>
      <c r="G174" s="290">
        <v>61.165701018468077</v>
      </c>
      <c r="H174" s="360">
        <v>-1</v>
      </c>
      <c r="I174" s="289"/>
    </row>
    <row r="175" spans="1:9" x14ac:dyDescent="0.25">
      <c r="A175" s="1138" t="s">
        <v>176</v>
      </c>
      <c r="B175" s="1139"/>
      <c r="C175" s="100" t="s">
        <v>37</v>
      </c>
      <c r="D175" s="285"/>
      <c r="E175" s="405"/>
      <c r="F175" s="290"/>
      <c r="G175" s="290">
        <v>7.659798563822811</v>
      </c>
      <c r="H175" s="360">
        <v>-1</v>
      </c>
      <c r="I175" s="289"/>
    </row>
    <row r="176" spans="1:9" x14ac:dyDescent="0.25">
      <c r="A176" s="1138" t="s">
        <v>177</v>
      </c>
      <c r="B176" s="1139"/>
      <c r="C176" s="100" t="s">
        <v>37</v>
      </c>
      <c r="D176" s="285"/>
      <c r="E176" s="405"/>
      <c r="F176" s="290"/>
      <c r="G176" s="290">
        <v>4.078328172055615</v>
      </c>
      <c r="H176" s="360">
        <v>-1</v>
      </c>
      <c r="I176" s="289"/>
    </row>
    <row r="177" spans="1:9" x14ac:dyDescent="0.25">
      <c r="A177" s="1138" t="s">
        <v>178</v>
      </c>
      <c r="B177" s="1139"/>
      <c r="C177" s="100" t="s">
        <v>37</v>
      </c>
      <c r="D177" s="285"/>
      <c r="E177" s="405"/>
      <c r="F177" s="290"/>
      <c r="G177" s="290">
        <v>0.37992836948557718</v>
      </c>
      <c r="H177" s="360">
        <v>-1</v>
      </c>
      <c r="I177" s="289"/>
    </row>
    <row r="178" spans="1:9" x14ac:dyDescent="0.25">
      <c r="A178" s="1136" t="s">
        <v>278</v>
      </c>
      <c r="B178" s="1137"/>
      <c r="C178" s="100" t="s">
        <v>37</v>
      </c>
      <c r="D178" s="285"/>
      <c r="E178" s="405"/>
      <c r="F178" s="290"/>
      <c r="G178" s="290"/>
      <c r="H178" s="360"/>
      <c r="I178" s="289"/>
    </row>
    <row r="179" spans="1:9" x14ac:dyDescent="0.25">
      <c r="A179" s="1138" t="s">
        <v>40</v>
      </c>
      <c r="B179" s="1139"/>
      <c r="C179" s="100" t="s">
        <v>37</v>
      </c>
      <c r="D179" s="285">
        <v>125</v>
      </c>
      <c r="E179" s="424"/>
      <c r="F179" s="361">
        <v>-1</v>
      </c>
      <c r="G179" s="362">
        <v>106.23</v>
      </c>
      <c r="H179" s="360">
        <v>-1</v>
      </c>
      <c r="I179" s="289"/>
    </row>
    <row r="180" spans="1:9" x14ac:dyDescent="0.25">
      <c r="A180" s="286" t="s">
        <v>38</v>
      </c>
      <c r="B180" s="286"/>
      <c r="C180" s="100"/>
      <c r="D180" s="285">
        <v>125</v>
      </c>
      <c r="E180" s="424"/>
      <c r="F180" s="361">
        <v>-1</v>
      </c>
      <c r="G180" s="362"/>
      <c r="H180" s="360"/>
      <c r="I180" s="289"/>
    </row>
    <row r="181" spans="1:9" x14ac:dyDescent="0.25">
      <c r="A181" s="1138" t="s">
        <v>49</v>
      </c>
      <c r="B181" s="1139"/>
      <c r="C181" s="100" t="s">
        <v>37</v>
      </c>
      <c r="D181" s="285">
        <v>125</v>
      </c>
      <c r="E181" s="424"/>
      <c r="F181" s="361">
        <v>-1</v>
      </c>
      <c r="G181" s="362">
        <v>106.23</v>
      </c>
      <c r="H181" s="360">
        <v>-1</v>
      </c>
      <c r="I181" s="289"/>
    </row>
    <row r="182" spans="1:9" x14ac:dyDescent="0.25">
      <c r="A182" s="1136" t="s">
        <v>279</v>
      </c>
      <c r="B182" s="1137"/>
      <c r="C182" s="100" t="s">
        <v>68</v>
      </c>
      <c r="D182" s="292"/>
      <c r="E182" s="405"/>
      <c r="F182" s="290"/>
      <c r="G182" s="290"/>
      <c r="H182" s="360"/>
      <c r="I182" s="289"/>
    </row>
    <row r="183" spans="1:9" x14ac:dyDescent="0.25">
      <c r="A183" s="1138" t="s">
        <v>40</v>
      </c>
      <c r="B183" s="1139"/>
      <c r="C183" s="100" t="s">
        <v>37</v>
      </c>
      <c r="D183" s="292">
        <v>0.43</v>
      </c>
      <c r="E183" s="405"/>
      <c r="F183" s="361">
        <v>-1</v>
      </c>
      <c r="G183" s="290">
        <v>0.39</v>
      </c>
      <c r="H183" s="360">
        <v>-1</v>
      </c>
      <c r="I183" s="289"/>
    </row>
    <row r="184" spans="1:9" x14ac:dyDescent="0.25">
      <c r="A184" s="286" t="s">
        <v>38</v>
      </c>
      <c r="B184" s="286"/>
      <c r="C184" s="100"/>
      <c r="D184" s="292">
        <v>0.43</v>
      </c>
      <c r="E184" s="405"/>
      <c r="F184" s="361"/>
      <c r="G184" s="290"/>
      <c r="H184" s="360"/>
      <c r="I184" s="289"/>
    </row>
    <row r="185" spans="1:9" x14ac:dyDescent="0.25">
      <c r="A185" s="1138" t="s">
        <v>49</v>
      </c>
      <c r="B185" s="1139"/>
      <c r="C185" s="100" t="s">
        <v>37</v>
      </c>
      <c r="D185" s="292">
        <v>0.45</v>
      </c>
      <c r="E185" s="405"/>
      <c r="F185" s="361">
        <v>-1</v>
      </c>
      <c r="G185" s="290">
        <v>0.39</v>
      </c>
      <c r="H185" s="360">
        <v>-1</v>
      </c>
      <c r="I185" s="289"/>
    </row>
    <row r="186" spans="1:9" ht="18" x14ac:dyDescent="0.25">
      <c r="A186" s="1134" t="s">
        <v>280</v>
      </c>
      <c r="B186" s="1135"/>
      <c r="C186" s="100" t="s">
        <v>181</v>
      </c>
      <c r="D186" s="292"/>
      <c r="E186" s="405"/>
      <c r="F186" s="310"/>
      <c r="G186" s="290"/>
      <c r="H186" s="360"/>
      <c r="I186" s="289"/>
    </row>
    <row r="187" spans="1:9" x14ac:dyDescent="0.25">
      <c r="A187" s="1138" t="s">
        <v>40</v>
      </c>
      <c r="B187" s="1139"/>
      <c r="C187" s="100" t="s">
        <v>37</v>
      </c>
      <c r="D187" s="292"/>
      <c r="E187" s="405"/>
      <c r="F187" s="310"/>
      <c r="G187" s="290"/>
      <c r="H187" s="360"/>
      <c r="I187" s="289"/>
    </row>
    <row r="188" spans="1:9" x14ac:dyDescent="0.25">
      <c r="A188" s="1138" t="s">
        <v>49</v>
      </c>
      <c r="B188" s="1139"/>
      <c r="C188" s="100" t="s">
        <v>37</v>
      </c>
      <c r="D188" s="292"/>
      <c r="E188" s="405"/>
      <c r="F188" s="310"/>
      <c r="G188" s="290"/>
      <c r="H188" s="360"/>
      <c r="I188" s="289"/>
    </row>
    <row r="189" spans="1:9" x14ac:dyDescent="0.25">
      <c r="A189" s="1138" t="s">
        <v>168</v>
      </c>
      <c r="B189" s="1139"/>
      <c r="C189" s="100" t="s">
        <v>37</v>
      </c>
      <c r="D189" s="292"/>
      <c r="E189" s="405"/>
      <c r="F189" s="310"/>
      <c r="G189" s="290">
        <v>3.8940637796819733</v>
      </c>
      <c r="H189" s="360">
        <v>-1</v>
      </c>
      <c r="I189" s="289"/>
    </row>
    <row r="190" spans="1:9" x14ac:dyDescent="0.25">
      <c r="A190" s="1138" t="s">
        <v>182</v>
      </c>
      <c r="B190" s="1139"/>
      <c r="C190" s="100" t="s">
        <v>37</v>
      </c>
      <c r="D190" s="292"/>
      <c r="E190" s="405"/>
      <c r="F190" s="310"/>
      <c r="G190" s="290">
        <v>1.0877853287414136</v>
      </c>
      <c r="H190" s="360">
        <v>-1</v>
      </c>
      <c r="I190" s="289"/>
    </row>
    <row r="191" spans="1:9" x14ac:dyDescent="0.25">
      <c r="A191" s="1149" t="s">
        <v>177</v>
      </c>
      <c r="B191" s="1150"/>
      <c r="C191" s="302" t="s">
        <v>37</v>
      </c>
      <c r="D191" s="363"/>
      <c r="E191" s="425"/>
      <c r="F191" s="365"/>
      <c r="G191" s="364">
        <v>7.2665911445299713E-2</v>
      </c>
      <c r="H191" s="366">
        <v>-1</v>
      </c>
      <c r="I191" s="289"/>
    </row>
    <row r="192" spans="1:9" x14ac:dyDescent="0.25">
      <c r="A192" s="1138" t="s">
        <v>178</v>
      </c>
      <c r="B192" s="1139"/>
      <c r="C192" s="100" t="s">
        <v>37</v>
      </c>
      <c r="D192" s="292"/>
      <c r="E192" s="408"/>
      <c r="F192" s="310"/>
      <c r="G192" s="301">
        <v>2.8999999999999998E-3</v>
      </c>
      <c r="H192" s="360">
        <v>-1</v>
      </c>
      <c r="I192" s="289"/>
    </row>
    <row r="193" spans="1:9" x14ac:dyDescent="0.25">
      <c r="A193" s="1136" t="s">
        <v>281</v>
      </c>
      <c r="B193" s="1137"/>
      <c r="C193" s="100" t="s">
        <v>37</v>
      </c>
      <c r="D193" s="292"/>
      <c r="E193" s="405"/>
      <c r="F193" s="361"/>
      <c r="G193" s="290"/>
      <c r="H193" s="360"/>
      <c r="I193" s="289"/>
    </row>
    <row r="194" spans="1:9" x14ac:dyDescent="0.25">
      <c r="A194" s="1138" t="s">
        <v>40</v>
      </c>
      <c r="B194" s="1139"/>
      <c r="C194" s="100" t="s">
        <v>37</v>
      </c>
      <c r="D194" s="292">
        <v>6.3</v>
      </c>
      <c r="E194" s="405"/>
      <c r="F194" s="361">
        <v>-1</v>
      </c>
      <c r="G194" s="290">
        <v>6.39</v>
      </c>
      <c r="H194" s="360">
        <v>-1</v>
      </c>
      <c r="I194" s="289"/>
    </row>
    <row r="195" spans="1:9" x14ac:dyDescent="0.25">
      <c r="A195" s="286" t="s">
        <v>38</v>
      </c>
      <c r="B195" s="286"/>
      <c r="C195" s="100"/>
      <c r="D195" s="292"/>
      <c r="E195" s="405"/>
      <c r="F195" s="361"/>
      <c r="G195" s="290"/>
      <c r="H195" s="360"/>
      <c r="I195" s="289"/>
    </row>
    <row r="196" spans="1:9" x14ac:dyDescent="0.25">
      <c r="A196" s="1138" t="s">
        <v>49</v>
      </c>
      <c r="B196" s="1139"/>
      <c r="C196" s="100" t="s">
        <v>37</v>
      </c>
      <c r="D196" s="292">
        <v>6.3</v>
      </c>
      <c r="E196" s="405"/>
      <c r="F196" s="361">
        <v>-1</v>
      </c>
      <c r="G196" s="290">
        <v>6.39</v>
      </c>
      <c r="H196" s="360">
        <v>-1</v>
      </c>
      <c r="I196" s="289"/>
    </row>
    <row r="197" spans="1:9" x14ac:dyDescent="0.25">
      <c r="A197" s="1134" t="s">
        <v>282</v>
      </c>
      <c r="B197" s="1135"/>
      <c r="C197" s="100" t="s">
        <v>167</v>
      </c>
      <c r="D197" s="292"/>
      <c r="E197" s="404"/>
      <c r="F197" s="367"/>
      <c r="G197" s="286"/>
      <c r="H197" s="368"/>
      <c r="I197" s="289"/>
    </row>
    <row r="198" spans="1:9" x14ac:dyDescent="0.25">
      <c r="A198" s="1144" t="s">
        <v>40</v>
      </c>
      <c r="B198" s="1145"/>
      <c r="C198" s="345" t="s">
        <v>37</v>
      </c>
      <c r="D198" s="369"/>
      <c r="E198" s="426">
        <v>25.59570950690334</v>
      </c>
      <c r="F198" s="348"/>
      <c r="G198" s="370">
        <v>25.59570950690334</v>
      </c>
      <c r="H198" s="349"/>
      <c r="I198" s="289"/>
    </row>
    <row r="199" spans="1:9" x14ac:dyDescent="0.25">
      <c r="A199" s="1144" t="s">
        <v>49</v>
      </c>
      <c r="B199" s="1145"/>
      <c r="C199" s="345" t="s">
        <v>37</v>
      </c>
      <c r="D199" s="369"/>
      <c r="E199" s="426">
        <v>0</v>
      </c>
      <c r="F199" s="348"/>
      <c r="G199" s="370">
        <v>25.59570950690334</v>
      </c>
      <c r="H199" s="349"/>
      <c r="I199" s="289"/>
    </row>
    <row r="200" spans="1:9" x14ac:dyDescent="0.25">
      <c r="A200" s="1144" t="s">
        <v>38</v>
      </c>
      <c r="B200" s="1145"/>
      <c r="C200" s="345" t="s">
        <v>37</v>
      </c>
      <c r="D200" s="371">
        <v>0</v>
      </c>
      <c r="E200" s="426">
        <v>10.804751464156334</v>
      </c>
      <c r="F200" s="348"/>
      <c r="G200" s="370">
        <v>10.880168719548951</v>
      </c>
      <c r="H200" s="372"/>
      <c r="I200" s="289"/>
    </row>
    <row r="201" spans="1:9" x14ac:dyDescent="0.25">
      <c r="A201" s="1138" t="s">
        <v>36</v>
      </c>
      <c r="B201" s="1139"/>
      <c r="C201" s="345"/>
      <c r="D201" s="369"/>
      <c r="E201" s="426">
        <v>10.804751464156334</v>
      </c>
      <c r="F201" s="348"/>
      <c r="G201" s="370">
        <v>10.880168719548951</v>
      </c>
      <c r="H201" s="349"/>
      <c r="I201" s="289"/>
    </row>
    <row r="202" spans="1:9" ht="18" x14ac:dyDescent="0.25">
      <c r="A202" s="1134" t="s">
        <v>283</v>
      </c>
      <c r="B202" s="1135"/>
      <c r="C202" s="345" t="s">
        <v>181</v>
      </c>
      <c r="D202" s="369"/>
      <c r="E202" s="427"/>
      <c r="F202" s="359"/>
      <c r="G202" s="373"/>
      <c r="H202" s="349"/>
      <c r="I202" s="289"/>
    </row>
    <row r="203" spans="1:9" x14ac:dyDescent="0.25">
      <c r="A203" s="1144" t="s">
        <v>40</v>
      </c>
      <c r="B203" s="1145"/>
      <c r="C203" s="345" t="s">
        <v>37</v>
      </c>
      <c r="D203" s="369"/>
      <c r="E203" s="426">
        <v>1.0722131656433176</v>
      </c>
      <c r="F203" s="348"/>
      <c r="G203" s="370">
        <v>1.307391975319897</v>
      </c>
      <c r="H203" s="349"/>
      <c r="I203" s="289"/>
    </row>
    <row r="204" spans="1:9" x14ac:dyDescent="0.25">
      <c r="A204" s="1144" t="s">
        <v>49</v>
      </c>
      <c r="B204" s="1145"/>
      <c r="C204" s="345" t="s">
        <v>37</v>
      </c>
      <c r="D204" s="369"/>
      <c r="E204" s="426">
        <v>0</v>
      </c>
      <c r="F204" s="348"/>
      <c r="G204" s="370">
        <v>1.307391975319897</v>
      </c>
      <c r="H204" s="349"/>
      <c r="I204" s="289"/>
    </row>
    <row r="205" spans="1:9" x14ac:dyDescent="0.25">
      <c r="A205" s="1144" t="s">
        <v>38</v>
      </c>
      <c r="B205" s="1145"/>
      <c r="C205" s="345"/>
      <c r="D205" s="369"/>
      <c r="E205" s="426">
        <v>0.27731428945388542</v>
      </c>
      <c r="F205" s="348"/>
      <c r="G205" s="370">
        <v>0.32790111040268077</v>
      </c>
      <c r="H205" s="349"/>
      <c r="I205" s="289"/>
    </row>
    <row r="206" spans="1:9" x14ac:dyDescent="0.25">
      <c r="A206" s="1144" t="s">
        <v>36</v>
      </c>
      <c r="B206" s="1145"/>
      <c r="C206" s="345"/>
      <c r="D206" s="369"/>
      <c r="E206" s="426">
        <v>0.27731428945388542</v>
      </c>
      <c r="F206" s="348"/>
      <c r="G206" s="370">
        <v>0.32790111040268077</v>
      </c>
      <c r="H206" s="349"/>
      <c r="I206" s="289"/>
    </row>
    <row r="207" spans="1:9" x14ac:dyDescent="0.25">
      <c r="A207" s="1146" t="s">
        <v>284</v>
      </c>
      <c r="B207" s="1147"/>
      <c r="C207" s="345" t="s">
        <v>35</v>
      </c>
      <c r="D207" s="369"/>
      <c r="E207" s="427"/>
      <c r="F207" s="359"/>
      <c r="G207" s="373"/>
      <c r="H207" s="349"/>
      <c r="I207" s="289"/>
    </row>
    <row r="208" spans="1:9" ht="30" x14ac:dyDescent="0.25">
      <c r="A208" s="1144" t="s">
        <v>40</v>
      </c>
      <c r="B208" s="1145"/>
      <c r="C208" s="345" t="s">
        <v>37</v>
      </c>
      <c r="D208" s="369"/>
      <c r="E208" s="426">
        <v>1.4670257775411006</v>
      </c>
      <c r="F208" s="348"/>
      <c r="G208" s="370">
        <v>1.3036553979501386</v>
      </c>
      <c r="H208" s="349"/>
      <c r="I208" s="289" t="s">
        <v>285</v>
      </c>
    </row>
    <row r="209" spans="1:9" x14ac:dyDescent="0.25">
      <c r="A209" s="1144" t="s">
        <v>49</v>
      </c>
      <c r="B209" s="1145"/>
      <c r="C209" s="345"/>
      <c r="D209" s="369"/>
      <c r="E209" s="426" t="e">
        <v>#DIV/0!</v>
      </c>
      <c r="F209" s="348"/>
      <c r="G209" s="370">
        <v>1.2989591229200033</v>
      </c>
      <c r="H209" s="349"/>
      <c r="I209" s="289"/>
    </row>
    <row r="210" spans="1:9" ht="15.75" x14ac:dyDescent="0.25">
      <c r="A210" s="280"/>
      <c r="B210" s="280"/>
      <c r="C210" s="284"/>
      <c r="D210" s="1148" t="s">
        <v>286</v>
      </c>
      <c r="E210" s="1148"/>
      <c r="F210" s="1148"/>
      <c r="G210" s="1148"/>
      <c r="H210" s="1148"/>
      <c r="I210" s="1148"/>
    </row>
    <row r="211" spans="1:9" ht="15.75" x14ac:dyDescent="0.25">
      <c r="A211" s="1142" t="s">
        <v>287</v>
      </c>
      <c r="B211" s="1142"/>
      <c r="C211" s="284"/>
      <c r="D211" s="1142" t="s">
        <v>288</v>
      </c>
      <c r="E211" s="1142"/>
      <c r="F211" s="1142"/>
      <c r="G211" s="1142"/>
      <c r="H211" s="1142"/>
      <c r="I211" s="1142"/>
    </row>
    <row r="212" spans="1:9" ht="15.75" x14ac:dyDescent="0.25">
      <c r="A212" s="280"/>
      <c r="B212" s="280"/>
      <c r="C212" s="284"/>
      <c r="D212" s="1142"/>
      <c r="E212" s="1142"/>
      <c r="F212" s="1142"/>
      <c r="G212" s="1142"/>
      <c r="H212" s="1142"/>
      <c r="I212" s="1142"/>
    </row>
    <row r="213" spans="1:9" ht="15.75" x14ac:dyDescent="0.25">
      <c r="A213" s="280"/>
      <c r="B213" s="280"/>
      <c r="C213" s="284"/>
      <c r="D213" s="374"/>
      <c r="E213" s="428"/>
      <c r="F213" s="375"/>
      <c r="G213" s="375"/>
      <c r="H213" s="375"/>
    </row>
    <row r="215" spans="1:9" x14ac:dyDescent="0.25">
      <c r="A215" s="1143" t="s">
        <v>289</v>
      </c>
      <c r="B215" s="1143"/>
      <c r="D215" s="1143" t="s">
        <v>290</v>
      </c>
      <c r="E215" s="1143"/>
      <c r="F215" s="1143"/>
      <c r="G215" s="1143"/>
      <c r="H215" s="1143"/>
      <c r="I215" s="1143"/>
    </row>
    <row r="223" spans="1:9" x14ac:dyDescent="0.25">
      <c r="E223" s="429" t="s">
        <v>254</v>
      </c>
    </row>
  </sheetData>
  <mergeCells count="214">
    <mergeCell ref="A1:A4"/>
    <mergeCell ref="B1:E4"/>
    <mergeCell ref="F1:G1"/>
    <mergeCell ref="H1:I1"/>
    <mergeCell ref="F2:G2"/>
    <mergeCell ref="H2:I2"/>
    <mergeCell ref="F3:G3"/>
    <mergeCell ref="H3:I3"/>
    <mergeCell ref="F4:G4"/>
    <mergeCell ref="H4:I4"/>
    <mergeCell ref="A8:I8"/>
    <mergeCell ref="A9:B9"/>
    <mergeCell ref="A10:B10"/>
    <mergeCell ref="A11:B11"/>
    <mergeCell ref="A12:B12"/>
    <mergeCell ref="A13:B13"/>
    <mergeCell ref="A5:I5"/>
    <mergeCell ref="A6:B7"/>
    <mergeCell ref="C6:C7"/>
    <mergeCell ref="D6:D7"/>
    <mergeCell ref="E6:E7"/>
    <mergeCell ref="F6:H6"/>
    <mergeCell ref="I6:I7"/>
    <mergeCell ref="A20:I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I103"/>
    <mergeCell ref="A118:B118"/>
    <mergeCell ref="A119:B119"/>
    <mergeCell ref="A120:B120"/>
    <mergeCell ref="A121:B121"/>
    <mergeCell ref="A122:B122"/>
    <mergeCell ref="A123:B123"/>
    <mergeCell ref="A110:B110"/>
    <mergeCell ref="A111:B111"/>
    <mergeCell ref="A113:B113"/>
    <mergeCell ref="A114:B114"/>
    <mergeCell ref="A115:B115"/>
    <mergeCell ref="A116:B116"/>
    <mergeCell ref="A131:B131"/>
    <mergeCell ref="A132:B132"/>
    <mergeCell ref="A133:B133"/>
    <mergeCell ref="A134:B134"/>
    <mergeCell ref="A135:B135"/>
    <mergeCell ref="A136:B136"/>
    <mergeCell ref="A124:B124"/>
    <mergeCell ref="A125:B125"/>
    <mergeCell ref="A127:B127"/>
    <mergeCell ref="A128:B128"/>
    <mergeCell ref="A129:B129"/>
    <mergeCell ref="A130:B130"/>
    <mergeCell ref="A146:B146"/>
    <mergeCell ref="A147:B147"/>
    <mergeCell ref="A148:B148"/>
    <mergeCell ref="A149:B149"/>
    <mergeCell ref="A150:B150"/>
    <mergeCell ref="A151:I151"/>
    <mergeCell ref="A137:B137"/>
    <mergeCell ref="A138:B138"/>
    <mergeCell ref="A140:B140"/>
    <mergeCell ref="A141:B141"/>
    <mergeCell ref="A142:B142"/>
    <mergeCell ref="A145:B145"/>
    <mergeCell ref="A159:B159"/>
    <mergeCell ref="A161:B161"/>
    <mergeCell ref="A162:B162"/>
    <mergeCell ref="A163:B163"/>
    <mergeCell ref="A164:B164"/>
    <mergeCell ref="A165:B165"/>
    <mergeCell ref="A152:B152"/>
    <mergeCell ref="A153:B153"/>
    <mergeCell ref="A154:B154"/>
    <mergeCell ref="A156:B156"/>
    <mergeCell ref="A157:B157"/>
    <mergeCell ref="A158:B158"/>
    <mergeCell ref="A172:B172"/>
    <mergeCell ref="A173:B173"/>
    <mergeCell ref="A174:B174"/>
    <mergeCell ref="A175:B175"/>
    <mergeCell ref="A176:B176"/>
    <mergeCell ref="A177:B177"/>
    <mergeCell ref="A166:B166"/>
    <mergeCell ref="A167:B167"/>
    <mergeCell ref="A168:I168"/>
    <mergeCell ref="A169:B169"/>
    <mergeCell ref="A170:B170"/>
    <mergeCell ref="A171:B171"/>
    <mergeCell ref="A186:B186"/>
    <mergeCell ref="A187:B187"/>
    <mergeCell ref="A188:B188"/>
    <mergeCell ref="A189:B189"/>
    <mergeCell ref="A190:B190"/>
    <mergeCell ref="A191:B191"/>
    <mergeCell ref="A178:B178"/>
    <mergeCell ref="A179:B179"/>
    <mergeCell ref="A181:B181"/>
    <mergeCell ref="A182:B182"/>
    <mergeCell ref="A183:B183"/>
    <mergeCell ref="A185:B185"/>
    <mergeCell ref="A199:B199"/>
    <mergeCell ref="A200:B200"/>
    <mergeCell ref="A201:B201"/>
    <mergeCell ref="A202:B202"/>
    <mergeCell ref="A203:B203"/>
    <mergeCell ref="A204:B204"/>
    <mergeCell ref="A192:B192"/>
    <mergeCell ref="A193:B193"/>
    <mergeCell ref="A194:B194"/>
    <mergeCell ref="A196:B196"/>
    <mergeCell ref="A197:B197"/>
    <mergeCell ref="A198:B198"/>
    <mergeCell ref="A211:B211"/>
    <mergeCell ref="D211:I211"/>
    <mergeCell ref="D212:I212"/>
    <mergeCell ref="A215:B215"/>
    <mergeCell ref="D215:I215"/>
    <mergeCell ref="A205:B205"/>
    <mergeCell ref="A206:B206"/>
    <mergeCell ref="A207:B207"/>
    <mergeCell ref="A208:B208"/>
    <mergeCell ref="A209:B209"/>
    <mergeCell ref="D210:I210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Brush" shapeId="11265" r:id="rId3">
          <objectPr defaultSize="0" autoPict="0" r:id="rId4">
            <anchor moveWithCells="1" sizeWithCells="1">
              <from>
                <xdr:col>0</xdr:col>
                <xdr:colOff>76200</xdr:colOff>
                <xdr:row>0</xdr:row>
                <xdr:rowOff>57150</xdr:rowOff>
              </from>
              <to>
                <xdr:col>1</xdr:col>
                <xdr:colOff>1133475</xdr:colOff>
                <xdr:row>3</xdr:row>
                <xdr:rowOff>57150</xdr:rowOff>
              </to>
            </anchor>
          </objectPr>
        </oleObject>
      </mc:Choice>
      <mc:Fallback>
        <oleObject progId="PBrush" shapeId="11265" r:id="rId3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0"/>
  <sheetViews>
    <sheetView topLeftCell="A10" workbookViewId="0">
      <selection activeCell="D29" sqref="D29"/>
    </sheetView>
  </sheetViews>
  <sheetFormatPr defaultRowHeight="15" x14ac:dyDescent="0.25"/>
  <cols>
    <col min="1" max="1" width="5.140625" customWidth="1"/>
    <col min="2" max="2" width="26.28515625" customWidth="1"/>
    <col min="3" max="3" width="15.7109375" bestFit="1" customWidth="1"/>
    <col min="4" max="4" width="15.7109375" customWidth="1"/>
    <col min="5" max="5" width="14.28515625" customWidth="1"/>
    <col min="7" max="7" width="13.7109375" customWidth="1"/>
    <col min="8" max="9" width="14.7109375" customWidth="1"/>
    <col min="10" max="10" width="14" customWidth="1"/>
    <col min="11" max="11" width="14.85546875" hidden="1" customWidth="1"/>
    <col min="12" max="12" width="15.28515625" hidden="1" customWidth="1"/>
  </cols>
  <sheetData>
    <row r="1" spans="1:38" s="439" customFormat="1" ht="15" customHeight="1" x14ac:dyDescent="0.25">
      <c r="A1" s="1184" t="s">
        <v>291</v>
      </c>
      <c r="B1" s="1184"/>
      <c r="C1" s="1184"/>
      <c r="D1" s="1184"/>
      <c r="E1" s="437"/>
      <c r="F1" s="438"/>
      <c r="G1" s="438"/>
      <c r="H1" s="438"/>
      <c r="I1" s="438"/>
      <c r="J1" s="438"/>
      <c r="K1" s="438"/>
      <c r="L1" s="438"/>
      <c r="N1" s="440"/>
      <c r="Q1" s="441"/>
      <c r="U1" s="442"/>
      <c r="V1" s="443"/>
      <c r="Z1" s="442"/>
      <c r="AA1" s="441"/>
      <c r="AG1" s="440"/>
      <c r="AK1" s="1185"/>
      <c r="AL1" s="1185"/>
    </row>
    <row r="2" spans="1:38" s="439" customFormat="1" ht="15" customHeight="1" x14ac:dyDescent="0.25">
      <c r="A2" s="1186" t="s">
        <v>292</v>
      </c>
      <c r="B2" s="1186"/>
      <c r="C2" s="1186"/>
      <c r="D2" s="1186"/>
      <c r="E2" s="444"/>
      <c r="F2" s="438"/>
      <c r="G2" s="438"/>
      <c r="H2" s="438"/>
      <c r="I2" s="438"/>
      <c r="J2" s="438"/>
      <c r="K2" s="438"/>
      <c r="L2" s="438"/>
      <c r="N2" s="440"/>
      <c r="Q2" s="441"/>
      <c r="U2" s="442"/>
      <c r="V2" s="443"/>
      <c r="Z2" s="442"/>
      <c r="AA2" s="441"/>
      <c r="AG2" s="440"/>
      <c r="AK2" s="445"/>
      <c r="AL2" s="445"/>
    </row>
    <row r="3" spans="1:38" s="439" customFormat="1" ht="15" customHeight="1" x14ac:dyDescent="0.25">
      <c r="A3" s="446"/>
      <c r="B3" s="446"/>
      <c r="C3" s="446"/>
      <c r="D3" s="446"/>
      <c r="E3" s="437"/>
      <c r="F3" s="438"/>
      <c r="G3" s="438"/>
      <c r="H3" s="438"/>
      <c r="I3" s="438"/>
      <c r="J3" s="438"/>
      <c r="K3" s="438"/>
      <c r="L3" s="438"/>
      <c r="N3" s="440"/>
      <c r="Q3" s="441"/>
      <c r="U3" s="442"/>
      <c r="V3" s="443"/>
      <c r="Z3" s="442"/>
      <c r="AA3" s="441"/>
      <c r="AG3" s="440"/>
      <c r="AK3" s="445"/>
      <c r="AL3" s="445"/>
    </row>
    <row r="4" spans="1:38" s="439" customFormat="1" ht="15" customHeight="1" x14ac:dyDescent="0.25">
      <c r="A4" s="446"/>
      <c r="B4" s="446"/>
      <c r="C4" s="446"/>
      <c r="D4" s="446"/>
      <c r="E4" s="437"/>
      <c r="F4" s="438"/>
      <c r="G4" s="438"/>
      <c r="H4" s="438"/>
      <c r="I4" s="438"/>
      <c r="J4" s="438"/>
      <c r="K4" s="438"/>
      <c r="L4" s="438"/>
      <c r="N4" s="440"/>
      <c r="Q4" s="441"/>
      <c r="U4" s="442"/>
      <c r="V4" s="443"/>
      <c r="Z4" s="442"/>
      <c r="AA4" s="441"/>
      <c r="AG4" s="440"/>
      <c r="AK4" s="445"/>
      <c r="AL4" s="445"/>
    </row>
    <row r="5" spans="1:38" s="439" customFormat="1" ht="15" customHeight="1" x14ac:dyDescent="0.25">
      <c r="A5" s="446"/>
      <c r="B5" s="446"/>
      <c r="C5" s="446"/>
      <c r="D5" s="446"/>
      <c r="E5" s="437"/>
      <c r="F5" s="438"/>
      <c r="G5" s="438"/>
      <c r="H5" s="438"/>
      <c r="I5" s="438"/>
      <c r="J5" s="438"/>
      <c r="K5" s="438"/>
      <c r="L5" s="438"/>
      <c r="N5" s="440"/>
      <c r="Q5" s="441"/>
      <c r="U5" s="442"/>
      <c r="V5" s="443"/>
      <c r="Z5" s="442"/>
      <c r="AA5" s="441"/>
      <c r="AG5" s="440"/>
      <c r="AK5" s="445"/>
      <c r="AL5" s="445"/>
    </row>
    <row r="6" spans="1:38" s="439" customFormat="1" ht="25.5" customHeight="1" x14ac:dyDescent="0.25">
      <c r="A6" s="1187" t="s">
        <v>293</v>
      </c>
      <c r="B6" s="1187"/>
      <c r="C6" s="1187"/>
      <c r="D6" s="1187"/>
      <c r="E6" s="1187"/>
      <c r="F6" s="1187"/>
      <c r="G6" s="1187"/>
      <c r="H6" s="1187"/>
      <c r="I6" s="1187"/>
      <c r="J6" s="447"/>
      <c r="K6" s="447"/>
      <c r="L6" s="444"/>
      <c r="N6" s="440"/>
      <c r="Q6" s="441"/>
      <c r="U6" s="442"/>
      <c r="V6" s="443"/>
      <c r="Z6" s="442"/>
      <c r="AA6" s="441"/>
      <c r="AB6" s="448"/>
      <c r="AF6" s="445"/>
      <c r="AG6" s="445"/>
      <c r="AL6" s="440"/>
    </row>
    <row r="7" spans="1:38" ht="15" customHeight="1" x14ac:dyDescent="0.25">
      <c r="A7" s="449"/>
      <c r="B7" s="449"/>
      <c r="C7" s="449"/>
      <c r="D7" s="449"/>
      <c r="E7" s="449"/>
      <c r="F7" s="449"/>
      <c r="G7" s="449"/>
      <c r="H7" s="449"/>
    </row>
    <row r="8" spans="1:38" ht="15" customHeight="1" x14ac:dyDescent="0.25">
      <c r="A8" s="449"/>
      <c r="B8" s="450" t="s">
        <v>294</v>
      </c>
      <c r="C8" s="450" t="s">
        <v>295</v>
      </c>
      <c r="D8" s="450" t="s">
        <v>296</v>
      </c>
      <c r="E8" s="449"/>
      <c r="F8" s="449"/>
      <c r="G8" s="449"/>
      <c r="H8" s="449"/>
    </row>
    <row r="9" spans="1:38" ht="15" customHeight="1" x14ac:dyDescent="0.25">
      <c r="A9" s="449"/>
      <c r="B9" s="64" t="s">
        <v>297</v>
      </c>
      <c r="C9" s="451">
        <v>423818</v>
      </c>
      <c r="D9" s="452">
        <v>3009107.8</v>
      </c>
      <c r="E9" s="449"/>
      <c r="F9" s="449"/>
      <c r="G9" s="449"/>
      <c r="H9" s="449"/>
    </row>
    <row r="10" spans="1:38" ht="15" customHeight="1" x14ac:dyDescent="0.25">
      <c r="A10" s="449"/>
      <c r="B10" s="64" t="s">
        <v>298</v>
      </c>
      <c r="C10" s="451">
        <v>0</v>
      </c>
      <c r="D10" s="453">
        <v>0</v>
      </c>
      <c r="E10" s="449"/>
      <c r="F10" s="449"/>
      <c r="G10" s="449"/>
      <c r="H10" s="449"/>
    </row>
    <row r="11" spans="1:38" ht="15" customHeight="1" x14ac:dyDescent="0.25">
      <c r="A11" s="449"/>
      <c r="B11" s="454" t="s">
        <v>299</v>
      </c>
      <c r="C11" s="451">
        <v>6665</v>
      </c>
      <c r="D11" s="453">
        <v>43989</v>
      </c>
      <c r="E11" s="449"/>
      <c r="F11" s="449"/>
      <c r="G11" s="449"/>
      <c r="H11" s="449"/>
    </row>
    <row r="12" spans="1:38" ht="15" customHeight="1" x14ac:dyDescent="0.25">
      <c r="A12" s="449"/>
      <c r="B12" s="64" t="s">
        <v>300</v>
      </c>
      <c r="C12" s="451">
        <v>616984</v>
      </c>
      <c r="D12" s="453">
        <v>4886513.28</v>
      </c>
      <c r="E12" s="449"/>
      <c r="F12" s="449"/>
      <c r="G12" s="449"/>
      <c r="H12" s="449"/>
    </row>
    <row r="13" spans="1:38" ht="15" customHeight="1" x14ac:dyDescent="0.25">
      <c r="A13" s="449"/>
      <c r="B13" s="64">
        <v>333</v>
      </c>
      <c r="C13" s="451">
        <v>18622</v>
      </c>
      <c r="D13" s="453">
        <v>147486.24</v>
      </c>
      <c r="E13" s="449"/>
      <c r="F13" s="449"/>
      <c r="G13" s="449"/>
      <c r="H13" s="449"/>
    </row>
    <row r="14" spans="1:38" ht="15" customHeight="1" x14ac:dyDescent="0.25">
      <c r="A14" s="449"/>
      <c r="B14" s="100" t="s">
        <v>301</v>
      </c>
      <c r="C14" s="451">
        <v>0</v>
      </c>
      <c r="D14" s="453">
        <v>0</v>
      </c>
      <c r="E14" s="449"/>
      <c r="F14" s="449"/>
      <c r="G14" s="449"/>
      <c r="H14" s="449"/>
    </row>
    <row r="15" spans="1:38" ht="15" customHeight="1" x14ac:dyDescent="0.25">
      <c r="A15" s="449"/>
      <c r="B15" s="64" t="s">
        <v>302</v>
      </c>
      <c r="C15" s="451">
        <v>1857</v>
      </c>
      <c r="D15" s="453">
        <v>14707.44</v>
      </c>
      <c r="E15" s="449"/>
      <c r="F15" s="449"/>
      <c r="G15" s="449"/>
      <c r="H15" s="449"/>
    </row>
    <row r="16" spans="1:38" ht="15" customHeight="1" x14ac:dyDescent="0.25">
      <c r="A16" s="449"/>
      <c r="B16" s="64" t="s">
        <v>303</v>
      </c>
      <c r="C16" s="451">
        <v>0</v>
      </c>
      <c r="D16" s="453">
        <v>0</v>
      </c>
      <c r="E16" s="449"/>
      <c r="F16" s="449"/>
      <c r="G16" s="449"/>
      <c r="H16" s="449"/>
    </row>
    <row r="17" spans="1:12" ht="15.75" x14ac:dyDescent="0.25">
      <c r="A17" s="449"/>
      <c r="B17" s="100" t="s">
        <v>304</v>
      </c>
      <c r="C17" s="451">
        <v>0</v>
      </c>
      <c r="D17" s="453">
        <v>0</v>
      </c>
      <c r="E17" s="449"/>
      <c r="F17" s="449"/>
      <c r="G17" s="449"/>
      <c r="H17" s="449"/>
    </row>
    <row r="18" spans="1:12" ht="15.75" x14ac:dyDescent="0.25">
      <c r="A18" s="449"/>
      <c r="B18" s="64" t="s">
        <v>305</v>
      </c>
      <c r="C18" s="451">
        <v>0</v>
      </c>
      <c r="D18" s="453">
        <v>0</v>
      </c>
      <c r="E18" s="449"/>
      <c r="F18" s="449"/>
      <c r="G18" s="449"/>
      <c r="H18" s="449"/>
    </row>
    <row r="19" spans="1:12" ht="15.75" x14ac:dyDescent="0.25">
      <c r="A19" s="449"/>
      <c r="B19" s="64" t="s">
        <v>306</v>
      </c>
      <c r="C19" s="451"/>
      <c r="D19" s="453">
        <v>4780</v>
      </c>
      <c r="E19" s="449"/>
      <c r="F19" s="449"/>
      <c r="G19" s="449"/>
      <c r="H19" s="449"/>
    </row>
    <row r="20" spans="1:12" ht="15.75" x14ac:dyDescent="0.25">
      <c r="A20" s="449"/>
      <c r="B20" s="64" t="s">
        <v>307</v>
      </c>
      <c r="C20" s="451"/>
      <c r="D20" s="453">
        <v>820</v>
      </c>
      <c r="E20" s="449"/>
      <c r="F20" s="449"/>
      <c r="G20" s="449"/>
      <c r="H20" s="449"/>
    </row>
    <row r="21" spans="1:12" ht="15.75" x14ac:dyDescent="0.25">
      <c r="A21" s="449"/>
      <c r="B21" s="124" t="s">
        <v>308</v>
      </c>
      <c r="C21" s="453">
        <v>1067946</v>
      </c>
      <c r="D21" s="453">
        <v>8107403.7600000007</v>
      </c>
      <c r="E21" s="449"/>
      <c r="F21" s="449"/>
      <c r="G21" s="449"/>
      <c r="H21" s="449"/>
    </row>
    <row r="22" spans="1:12" ht="15.75" x14ac:dyDescent="0.25">
      <c r="A22" s="449"/>
      <c r="B22" s="455"/>
      <c r="C22" s="456"/>
      <c r="D22" s="457"/>
      <c r="E22" s="449"/>
      <c r="F22" s="449"/>
      <c r="G22" s="449"/>
      <c r="H22" s="449"/>
    </row>
    <row r="23" spans="1:12" x14ac:dyDescent="0.25">
      <c r="A23" s="1182" t="s">
        <v>309</v>
      </c>
      <c r="B23" s="1182"/>
      <c r="C23" s="1182"/>
      <c r="D23" s="1182"/>
      <c r="E23" s="1182"/>
      <c r="F23" s="1182"/>
      <c r="G23" s="1182"/>
      <c r="H23" s="1182"/>
      <c r="I23" s="458"/>
      <c r="J23" s="458"/>
      <c r="K23" s="458"/>
      <c r="L23" s="458"/>
    </row>
    <row r="24" spans="1:12" s="459" customFormat="1" x14ac:dyDescent="0.25">
      <c r="A24" s="1183" t="s">
        <v>310</v>
      </c>
      <c r="B24" s="1183" t="s">
        <v>311</v>
      </c>
      <c r="C24" s="1183" t="s">
        <v>7</v>
      </c>
      <c r="D24" s="1175" t="s">
        <v>312</v>
      </c>
      <c r="E24" s="1175" t="s">
        <v>240</v>
      </c>
      <c r="F24" s="1180" t="s">
        <v>313</v>
      </c>
      <c r="G24" s="1180" t="s">
        <v>314</v>
      </c>
      <c r="H24" s="1178" t="s">
        <v>315</v>
      </c>
      <c r="I24" s="1179"/>
    </row>
    <row r="25" spans="1:12" s="459" customFormat="1" ht="42.75" x14ac:dyDescent="0.25">
      <c r="A25" s="1183"/>
      <c r="B25" s="1183"/>
      <c r="C25" s="1183"/>
      <c r="D25" s="1175"/>
      <c r="E25" s="1175"/>
      <c r="F25" s="1181"/>
      <c r="G25" s="1181"/>
      <c r="H25" s="460" t="s">
        <v>316</v>
      </c>
      <c r="I25" s="460" t="s">
        <v>317</v>
      </c>
    </row>
    <row r="26" spans="1:12" x14ac:dyDescent="0.25">
      <c r="A26" s="64">
        <v>1</v>
      </c>
      <c r="B26" s="461" t="s">
        <v>186</v>
      </c>
      <c r="C26" s="64" t="s">
        <v>318</v>
      </c>
      <c r="D26" s="462">
        <v>1440</v>
      </c>
      <c r="E26" s="463">
        <v>0.17761542938130417</v>
      </c>
      <c r="F26" s="463">
        <v>9.7601730955904922E-2</v>
      </c>
      <c r="G26" s="464">
        <v>0.4</v>
      </c>
      <c r="H26" s="465">
        <v>81.979794458305562</v>
      </c>
      <c r="I26" s="465">
        <v>-55.596142654673962</v>
      </c>
      <c r="K26" s="466">
        <v>850</v>
      </c>
      <c r="L26" s="466">
        <v>590</v>
      </c>
    </row>
    <row r="27" spans="1:12" x14ac:dyDescent="0.25">
      <c r="A27" s="64">
        <v>2</v>
      </c>
      <c r="B27" s="461" t="s">
        <v>319</v>
      </c>
      <c r="C27" s="64" t="s">
        <v>318</v>
      </c>
      <c r="D27" s="462">
        <v>23.4</v>
      </c>
      <c r="E27" s="463">
        <v>2.8862507274461926E-3</v>
      </c>
      <c r="F27" s="463">
        <v>3.2639167087312911E-3</v>
      </c>
      <c r="G27" s="464">
        <v>0.03</v>
      </c>
      <c r="H27" s="465">
        <v>-11.570944205616692</v>
      </c>
      <c r="I27" s="465">
        <v>-90.379164241846027</v>
      </c>
      <c r="K27" s="466">
        <v>28.425000000000001</v>
      </c>
      <c r="L27" s="466">
        <v>-5.0250000000000021</v>
      </c>
    </row>
    <row r="28" spans="1:12" x14ac:dyDescent="0.25">
      <c r="A28" s="64">
        <v>3</v>
      </c>
      <c r="B28" s="461" t="s">
        <v>190</v>
      </c>
      <c r="C28" s="64" t="s">
        <v>318</v>
      </c>
      <c r="D28" s="462">
        <v>4</v>
      </c>
      <c r="E28" s="463">
        <v>4.9337619272584495E-4</v>
      </c>
      <c r="F28" s="463">
        <v>3.4447669749142917E-4</v>
      </c>
      <c r="G28" s="464">
        <v>8.0000000000000002E-3</v>
      </c>
      <c r="H28" s="465">
        <v>43.224838231073818</v>
      </c>
      <c r="I28" s="465">
        <v>-93.832797590926944</v>
      </c>
      <c r="K28" s="466">
        <v>3</v>
      </c>
      <c r="L28" s="466">
        <v>1</v>
      </c>
    </row>
    <row r="29" spans="1:12" x14ac:dyDescent="0.25">
      <c r="A29" s="64">
        <v>4</v>
      </c>
      <c r="B29" s="461" t="s">
        <v>192</v>
      </c>
      <c r="C29" s="64" t="s">
        <v>318</v>
      </c>
      <c r="D29" s="462">
        <v>17.399999999999999</v>
      </c>
      <c r="E29" s="463">
        <v>2.1461864383574255E-3</v>
      </c>
      <c r="F29" s="463">
        <v>2.8247089194297177E-3</v>
      </c>
      <c r="G29" s="464">
        <v>1.4999999999999999E-2</v>
      </c>
      <c r="H29" s="465">
        <v>-24.020969962783976</v>
      </c>
      <c r="I29" s="465">
        <v>-85.692090410950499</v>
      </c>
      <c r="K29" s="466">
        <v>24.599999999999991</v>
      </c>
      <c r="L29" s="466">
        <v>-7.1999999999999922</v>
      </c>
    </row>
    <row r="30" spans="1:12" x14ac:dyDescent="0.25">
      <c r="A30" s="64">
        <v>5</v>
      </c>
      <c r="B30" s="461" t="s">
        <v>137</v>
      </c>
      <c r="C30" s="64" t="s">
        <v>318</v>
      </c>
      <c r="D30" s="462">
        <v>0</v>
      </c>
      <c r="E30" s="463">
        <v>0</v>
      </c>
      <c r="F30" s="463">
        <v>0</v>
      </c>
      <c r="G30" s="464">
        <v>2.7</v>
      </c>
      <c r="H30" s="465" t="e">
        <v>#DIV/0!</v>
      </c>
      <c r="I30" s="465">
        <v>-100</v>
      </c>
      <c r="K30" s="466">
        <v>0</v>
      </c>
      <c r="L30" s="466">
        <v>0</v>
      </c>
    </row>
    <row r="31" spans="1:12" x14ac:dyDescent="0.25">
      <c r="A31" s="64">
        <v>6</v>
      </c>
      <c r="B31" s="461" t="s">
        <v>320</v>
      </c>
      <c r="C31" s="64" t="s">
        <v>321</v>
      </c>
      <c r="D31" s="462">
        <v>595</v>
      </c>
      <c r="E31" s="463">
        <v>7.3389708667969428E-2</v>
      </c>
      <c r="F31" s="463">
        <v>0.4595319144535665</v>
      </c>
      <c r="G31" s="462"/>
      <c r="H31" s="465">
        <v>-84.029464252719478</v>
      </c>
      <c r="I31" s="465"/>
      <c r="K31" s="466">
        <v>4002</v>
      </c>
      <c r="L31" s="466">
        <v>-3407</v>
      </c>
    </row>
    <row r="32" spans="1:12" ht="18.75" x14ac:dyDescent="0.3">
      <c r="A32" s="94">
        <v>8</v>
      </c>
      <c r="B32" s="467" t="s">
        <v>322</v>
      </c>
      <c r="C32" s="94" t="s">
        <v>62</v>
      </c>
      <c r="D32" s="468">
        <v>0</v>
      </c>
      <c r="E32" s="469">
        <v>0</v>
      </c>
      <c r="F32" s="469">
        <v>0</v>
      </c>
      <c r="G32" s="465" t="e">
        <v>#DIV/0!</v>
      </c>
      <c r="H32" s="465" t="e">
        <v>#DIV/0!</v>
      </c>
      <c r="I32" s="470"/>
      <c r="J32" s="470"/>
      <c r="K32" s="471" t="e">
        <v>#DIV/0!</v>
      </c>
      <c r="L32" s="466" t="e">
        <v>#DIV/0!</v>
      </c>
    </row>
    <row r="33" spans="1:12" ht="18.75" x14ac:dyDescent="0.3">
      <c r="A33" s="94"/>
      <c r="B33" s="467"/>
      <c r="C33" s="94"/>
      <c r="D33" s="468"/>
      <c r="E33" s="469"/>
      <c r="F33" s="469"/>
      <c r="G33" s="469"/>
      <c r="H33" s="470"/>
      <c r="I33" s="470"/>
      <c r="J33" s="470"/>
      <c r="K33" s="471"/>
      <c r="L33" s="466"/>
    </row>
    <row r="34" spans="1:12" ht="18.75" x14ac:dyDescent="0.3">
      <c r="A34" s="1182" t="s">
        <v>323</v>
      </c>
      <c r="B34" s="1182"/>
      <c r="C34" s="1182"/>
      <c r="D34" s="1182"/>
      <c r="E34" s="1182"/>
      <c r="F34" s="1182"/>
      <c r="G34" s="1182"/>
      <c r="H34" s="1182"/>
      <c r="I34" s="458"/>
      <c r="J34" s="458"/>
      <c r="K34" s="472"/>
      <c r="L34" s="472"/>
    </row>
    <row r="35" spans="1:12" s="473" customFormat="1" x14ac:dyDescent="0.25">
      <c r="A35" s="1175" t="s">
        <v>310</v>
      </c>
      <c r="B35" s="1175" t="s">
        <v>324</v>
      </c>
      <c r="C35" s="1175" t="s">
        <v>7</v>
      </c>
      <c r="D35" s="1175" t="s">
        <v>312</v>
      </c>
      <c r="E35" s="1175" t="s">
        <v>240</v>
      </c>
      <c r="F35" s="1180" t="s">
        <v>313</v>
      </c>
      <c r="G35" s="1180" t="s">
        <v>314</v>
      </c>
      <c r="H35" s="1178" t="s">
        <v>315</v>
      </c>
      <c r="I35" s="1179"/>
      <c r="K35" s="474"/>
      <c r="L35" s="474"/>
    </row>
    <row r="36" spans="1:12" s="475" customFormat="1" ht="42.75" x14ac:dyDescent="0.25">
      <c r="A36" s="1175"/>
      <c r="B36" s="1175"/>
      <c r="C36" s="1175"/>
      <c r="D36" s="1175"/>
      <c r="E36" s="1175"/>
      <c r="F36" s="1181"/>
      <c r="G36" s="1181"/>
      <c r="H36" s="460" t="s">
        <v>316</v>
      </c>
      <c r="I36" s="460" t="s">
        <v>317</v>
      </c>
      <c r="K36" s="476"/>
      <c r="L36" s="476"/>
    </row>
    <row r="37" spans="1:12" s="483" customFormat="1" x14ac:dyDescent="0.25">
      <c r="A37" s="477">
        <v>1</v>
      </c>
      <c r="B37" s="478" t="s">
        <v>325</v>
      </c>
      <c r="C37" s="477" t="s">
        <v>326</v>
      </c>
      <c r="D37" s="479">
        <v>762176</v>
      </c>
      <c r="E37" s="480">
        <v>93.365523959053434</v>
      </c>
      <c r="F37" s="480">
        <v>91.780074768299755</v>
      </c>
      <c r="G37" s="481">
        <v>104.19499999999999</v>
      </c>
      <c r="H37" s="482">
        <v>1.7274437777003013</v>
      </c>
      <c r="I37" s="482">
        <v>-10.393469975475369</v>
      </c>
      <c r="K37" s="484">
        <v>799300</v>
      </c>
      <c r="L37" s="466">
        <v>-37124</v>
      </c>
    </row>
    <row r="38" spans="1:12" s="483" customFormat="1" ht="18" x14ac:dyDescent="0.25">
      <c r="A38" s="477">
        <v>2</v>
      </c>
      <c r="B38" s="478" t="s">
        <v>327</v>
      </c>
      <c r="C38" s="477" t="s">
        <v>328</v>
      </c>
      <c r="D38" s="479">
        <v>40021.999999999971</v>
      </c>
      <c r="E38" s="480">
        <v>4.9364754963184376</v>
      </c>
      <c r="F38" s="480">
        <v>4.6316327297295485</v>
      </c>
      <c r="G38" s="480">
        <v>5.62</v>
      </c>
      <c r="H38" s="482">
        <v>6.5817560324281059</v>
      </c>
      <c r="I38" s="482">
        <v>-12.16235771675378</v>
      </c>
      <c r="K38" s="484">
        <v>40336.249999999964</v>
      </c>
      <c r="L38" s="466">
        <v>-314.24999999999272</v>
      </c>
    </row>
    <row r="39" spans="1:12" s="483" customFormat="1" x14ac:dyDescent="0.25">
      <c r="A39" s="477">
        <v>3</v>
      </c>
      <c r="B39" s="478" t="s">
        <v>179</v>
      </c>
      <c r="C39" s="477" t="s">
        <v>329</v>
      </c>
      <c r="D39" s="479">
        <v>2578</v>
      </c>
      <c r="E39" s="480">
        <v>0.31798095621180705</v>
      </c>
      <c r="F39" s="480">
        <v>0.28235606637714145</v>
      </c>
      <c r="G39" s="480">
        <v>0.34</v>
      </c>
      <c r="H39" s="482">
        <v>12.61700883276991</v>
      </c>
      <c r="I39" s="482">
        <v>-6.4761893494685205</v>
      </c>
      <c r="K39" s="484">
        <v>2459</v>
      </c>
      <c r="L39" s="466">
        <v>119</v>
      </c>
    </row>
    <row r="40" spans="1:12" s="483" customFormat="1" x14ac:dyDescent="0.25">
      <c r="B40" s="485"/>
      <c r="D40" s="486"/>
      <c r="E40" s="486"/>
      <c r="F40" s="486"/>
      <c r="G40" s="486"/>
      <c r="H40" s="486"/>
      <c r="I40" s="486"/>
      <c r="J40" s="486"/>
      <c r="K40" s="484"/>
      <c r="L40" s="484"/>
    </row>
    <row r="41" spans="1:12" s="483" customFormat="1" ht="18.75" x14ac:dyDescent="0.25">
      <c r="A41" s="1174" t="s">
        <v>330</v>
      </c>
      <c r="B41" s="1174"/>
      <c r="C41" s="1174"/>
      <c r="D41" s="1174"/>
      <c r="E41" s="1174"/>
      <c r="F41" s="1174"/>
      <c r="G41" s="1174"/>
      <c r="H41" s="1174"/>
      <c r="I41" s="487"/>
      <c r="J41" s="487"/>
      <c r="K41" s="488"/>
      <c r="L41" s="484"/>
    </row>
    <row r="42" spans="1:12" s="483" customFormat="1" x14ac:dyDescent="0.25">
      <c r="A42" s="1175" t="s">
        <v>310</v>
      </c>
      <c r="B42" s="1175" t="s">
        <v>331</v>
      </c>
      <c r="C42" s="1175" t="s">
        <v>7</v>
      </c>
      <c r="D42" s="1175" t="s">
        <v>312</v>
      </c>
      <c r="E42" s="1175" t="s">
        <v>240</v>
      </c>
      <c r="F42" s="1176" t="s">
        <v>315</v>
      </c>
      <c r="G42" s="1177"/>
      <c r="K42" s="484"/>
      <c r="L42" s="484"/>
    </row>
    <row r="43" spans="1:12" s="483" customFormat="1" ht="42.75" x14ac:dyDescent="0.25">
      <c r="A43" s="1175"/>
      <c r="B43" s="1175"/>
      <c r="C43" s="1175"/>
      <c r="D43" s="1175"/>
      <c r="E43" s="1175"/>
      <c r="F43" s="460" t="s">
        <v>313</v>
      </c>
      <c r="G43" s="489" t="s">
        <v>332</v>
      </c>
      <c r="K43" s="484"/>
      <c r="L43" s="484"/>
    </row>
    <row r="44" spans="1:12" s="483" customFormat="1" x14ac:dyDescent="0.25">
      <c r="A44" s="477">
        <v>1</v>
      </c>
      <c r="B44" s="478" t="s">
        <v>333</v>
      </c>
      <c r="C44" s="477" t="s">
        <v>326</v>
      </c>
      <c r="D44" s="479">
        <v>44884</v>
      </c>
      <c r="E44" s="490">
        <v>5.5361742585767058</v>
      </c>
      <c r="F44" s="490">
        <v>4.7095510621907968</v>
      </c>
      <c r="G44" s="465">
        <v>17.552059325191372</v>
      </c>
      <c r="K44" s="484">
        <v>41014.83</v>
      </c>
      <c r="L44" s="466">
        <v>3869.1699999999983</v>
      </c>
    </row>
    <row r="45" spans="1:12" s="483" customFormat="1" ht="28.5" x14ac:dyDescent="0.25">
      <c r="A45" s="477">
        <v>2</v>
      </c>
      <c r="B45" s="491" t="s">
        <v>334</v>
      </c>
      <c r="C45" s="477" t="s">
        <v>326</v>
      </c>
      <c r="D45" s="479">
        <v>75361</v>
      </c>
      <c r="E45" s="490">
        <v>24.68346237826459</v>
      </c>
      <c r="F45" s="490">
        <v>24.967073874276942</v>
      </c>
      <c r="G45" s="465">
        <v>-1.1359420709070387</v>
      </c>
      <c r="J45" s="484"/>
      <c r="K45" s="484">
        <v>94756</v>
      </c>
      <c r="L45" s="466">
        <v>-19395</v>
      </c>
    </row>
    <row r="46" spans="1:12" s="483" customFormat="1" ht="28.5" x14ac:dyDescent="0.25">
      <c r="A46" s="477">
        <v>3</v>
      </c>
      <c r="B46" s="491" t="s">
        <v>335</v>
      </c>
      <c r="C46" s="477" t="s">
        <v>326</v>
      </c>
      <c r="D46" s="479">
        <v>54050</v>
      </c>
      <c r="E46" s="490">
        <v>10.705711467951785</v>
      </c>
      <c r="F46" s="490">
        <v>10.80465376483958</v>
      </c>
      <c r="G46" s="465">
        <v>-0.91573778337786793</v>
      </c>
      <c r="K46" s="484">
        <v>53090</v>
      </c>
      <c r="L46" s="466">
        <v>960</v>
      </c>
    </row>
    <row r="47" spans="1:12" s="483" customFormat="1" x14ac:dyDescent="0.25">
      <c r="A47" s="477">
        <v>4</v>
      </c>
      <c r="B47" s="478" t="s">
        <v>336</v>
      </c>
      <c r="C47" s="477" t="s">
        <v>326</v>
      </c>
      <c r="D47" s="479">
        <v>391464.7</v>
      </c>
      <c r="E47" s="490">
        <v>48.284840818141262</v>
      </c>
      <c r="F47" s="490">
        <v>45.212804008464971</v>
      </c>
      <c r="G47" s="465">
        <v>6.7946168724707467</v>
      </c>
      <c r="K47" s="484">
        <v>393752.06802999997</v>
      </c>
      <c r="L47" s="466">
        <v>-2287.3680299999542</v>
      </c>
    </row>
    <row r="48" spans="1:12" s="483" customFormat="1" x14ac:dyDescent="0.25">
      <c r="A48" s="477">
        <v>5</v>
      </c>
      <c r="B48" s="478" t="s">
        <v>176</v>
      </c>
      <c r="C48" s="477" t="s">
        <v>326</v>
      </c>
      <c r="D48" s="479">
        <v>43293</v>
      </c>
      <c r="E48" s="490">
        <v>5.339933877920001</v>
      </c>
      <c r="F48" s="490">
        <v>5.2808277725436081</v>
      </c>
      <c r="G48" s="465">
        <v>1.119258342105016</v>
      </c>
      <c r="K48" s="484">
        <v>45990</v>
      </c>
      <c r="L48" s="466">
        <v>-2697</v>
      </c>
    </row>
    <row r="49" spans="1:12" s="483" customFormat="1" x14ac:dyDescent="0.25">
      <c r="A49" s="477">
        <v>6</v>
      </c>
      <c r="B49" s="478" t="s">
        <v>177</v>
      </c>
      <c r="C49" s="477" t="s">
        <v>326</v>
      </c>
      <c r="D49" s="479">
        <v>18122</v>
      </c>
      <c r="E49" s="490">
        <v>2.2352408411444404</v>
      </c>
      <c r="F49" s="490">
        <v>2.2347351621927309</v>
      </c>
      <c r="G49" s="465">
        <v>2.2628137788520953E-2</v>
      </c>
      <c r="K49" s="484">
        <v>19462</v>
      </c>
      <c r="L49" s="466">
        <v>-1340</v>
      </c>
    </row>
    <row r="50" spans="1:12" s="483" customFormat="1" x14ac:dyDescent="0.25">
      <c r="A50" s="477">
        <v>7</v>
      </c>
      <c r="B50" s="478" t="s">
        <v>178</v>
      </c>
      <c r="C50" s="477" t="s">
        <v>326</v>
      </c>
      <c r="D50" s="479">
        <v>959</v>
      </c>
      <c r="E50" s="490">
        <v>0.11828694220602132</v>
      </c>
      <c r="F50" s="490">
        <v>0.12424126222857543</v>
      </c>
      <c r="G50" s="465">
        <v>-4.7925463052681545</v>
      </c>
      <c r="K50" s="484">
        <v>1082</v>
      </c>
      <c r="L50" s="466">
        <v>-123</v>
      </c>
    </row>
    <row r="51" spans="1:12" s="483" customFormat="1" x14ac:dyDescent="0.25">
      <c r="B51" s="485"/>
      <c r="D51" s="486"/>
      <c r="E51" s="486"/>
      <c r="F51" s="486"/>
      <c r="K51" s="484"/>
      <c r="L51" s="484"/>
    </row>
    <row r="52" spans="1:12" s="483" customFormat="1" ht="18.75" x14ac:dyDescent="0.25">
      <c r="A52" s="1174" t="s">
        <v>337</v>
      </c>
      <c r="B52" s="1174"/>
      <c r="C52" s="1174"/>
      <c r="D52" s="1174"/>
      <c r="E52" s="1174"/>
      <c r="F52" s="1174"/>
      <c r="G52" s="1174"/>
      <c r="H52" s="1174"/>
      <c r="I52" s="487"/>
      <c r="J52" s="487"/>
      <c r="K52" s="488"/>
      <c r="L52" s="484"/>
    </row>
    <row r="53" spans="1:12" s="483" customFormat="1" x14ac:dyDescent="0.25">
      <c r="A53" s="1175" t="s">
        <v>310</v>
      </c>
      <c r="B53" s="1175" t="s">
        <v>331</v>
      </c>
      <c r="C53" s="1175" t="s">
        <v>7</v>
      </c>
      <c r="D53" s="1175" t="s">
        <v>312</v>
      </c>
      <c r="E53" s="1175" t="s">
        <v>240</v>
      </c>
      <c r="F53" s="1176" t="s">
        <v>315</v>
      </c>
      <c r="G53" s="1177"/>
      <c r="K53" s="484"/>
      <c r="L53" s="484"/>
    </row>
    <row r="54" spans="1:12" s="483" customFormat="1" ht="42.75" x14ac:dyDescent="0.25">
      <c r="A54" s="1175"/>
      <c r="B54" s="1175"/>
      <c r="C54" s="1175"/>
      <c r="D54" s="1175"/>
      <c r="E54" s="1175"/>
      <c r="F54" s="460" t="s">
        <v>313</v>
      </c>
      <c r="G54" s="489" t="s">
        <v>332</v>
      </c>
      <c r="K54" s="484"/>
      <c r="L54" s="484"/>
    </row>
    <row r="55" spans="1:12" s="483" customFormat="1" ht="18" x14ac:dyDescent="0.25">
      <c r="A55" s="477">
        <v>1</v>
      </c>
      <c r="B55" s="478" t="s">
        <v>333</v>
      </c>
      <c r="C55" s="477" t="s">
        <v>328</v>
      </c>
      <c r="D55" s="492">
        <v>28066</v>
      </c>
      <c r="E55" s="493">
        <v>3.4617740562608907</v>
      </c>
      <c r="F55" s="493">
        <v>3.1075242880701825</v>
      </c>
      <c r="G55" s="465">
        <v>11.399742539444556</v>
      </c>
      <c r="K55" s="484">
        <v>27063</v>
      </c>
      <c r="L55" s="466">
        <v>1003</v>
      </c>
    </row>
    <row r="56" spans="1:12" s="483" customFormat="1" ht="18" x14ac:dyDescent="0.25">
      <c r="A56" s="477">
        <v>2</v>
      </c>
      <c r="B56" s="478" t="s">
        <v>338</v>
      </c>
      <c r="C56" s="477" t="s">
        <v>328</v>
      </c>
      <c r="D56" s="492">
        <v>4592</v>
      </c>
      <c r="E56" s="493">
        <v>0.56639586924926999</v>
      </c>
      <c r="F56" s="493">
        <v>0.66231386371018774</v>
      </c>
      <c r="G56" s="465">
        <v>-14.482256784358828</v>
      </c>
      <c r="H56" s="494"/>
      <c r="I56" s="494"/>
      <c r="J56" s="494"/>
      <c r="K56" s="484">
        <v>5768</v>
      </c>
      <c r="L56" s="466">
        <v>-1176</v>
      </c>
    </row>
    <row r="57" spans="1:12" s="483" customFormat="1" ht="18" x14ac:dyDescent="0.25">
      <c r="A57" s="477">
        <v>3</v>
      </c>
      <c r="B57" s="478" t="s">
        <v>339</v>
      </c>
      <c r="C57" s="477" t="s">
        <v>340</v>
      </c>
      <c r="D57" s="492">
        <v>611</v>
      </c>
      <c r="E57" s="493">
        <v>7.5363213438872811E-2</v>
      </c>
      <c r="F57" s="493">
        <v>4.3174412752259118E-2</v>
      </c>
      <c r="G57" s="465">
        <v>74.555271594121223</v>
      </c>
      <c r="K57" s="484">
        <v>376</v>
      </c>
      <c r="L57" s="466">
        <v>235</v>
      </c>
    </row>
    <row r="58" spans="1:12" s="483" customFormat="1" ht="18" x14ac:dyDescent="0.25">
      <c r="A58" s="477">
        <v>4</v>
      </c>
      <c r="B58" s="478" t="s">
        <v>341</v>
      </c>
      <c r="C58" s="477" t="s">
        <v>340</v>
      </c>
      <c r="D58" s="492">
        <v>0</v>
      </c>
      <c r="E58" s="493">
        <v>0</v>
      </c>
      <c r="F58" s="493">
        <v>0</v>
      </c>
      <c r="G58" s="465" t="e">
        <v>#DIV/0!</v>
      </c>
      <c r="K58" s="484">
        <v>0</v>
      </c>
      <c r="L58" s="466">
        <v>0</v>
      </c>
    </row>
    <row r="59" spans="1:12" s="483" customFormat="1" ht="18" x14ac:dyDescent="0.25">
      <c r="A59" s="477">
        <v>4</v>
      </c>
      <c r="B59" s="478" t="s">
        <v>178</v>
      </c>
      <c r="C59" s="477" t="s">
        <v>340</v>
      </c>
      <c r="D59" s="492">
        <v>15.560000000000002</v>
      </c>
      <c r="E59" s="493">
        <v>1.9192333897035368E-3</v>
      </c>
      <c r="F59" s="493">
        <v>2.2666566694935983E-3</v>
      </c>
      <c r="G59" s="465">
        <v>-15.327565240292017</v>
      </c>
      <c r="K59" s="484">
        <v>19.739999999999952</v>
      </c>
      <c r="L59" s="466">
        <v>-4.17999999999995</v>
      </c>
    </row>
    <row r="60" spans="1:12" s="483" customFormat="1" x14ac:dyDescent="0.25">
      <c r="B60" s="485"/>
      <c r="E60" s="486"/>
      <c r="F60" s="486"/>
    </row>
    <row r="61" spans="1:12" s="495" customFormat="1" x14ac:dyDescent="0.25">
      <c r="G61" s="496" t="s">
        <v>342</v>
      </c>
    </row>
    <row r="62" spans="1:12" s="495" customFormat="1" x14ac:dyDescent="0.25">
      <c r="G62" s="497" t="s">
        <v>343</v>
      </c>
    </row>
    <row r="63" spans="1:12" s="495" customFormat="1" x14ac:dyDescent="0.25">
      <c r="G63" s="497"/>
    </row>
    <row r="64" spans="1:12" s="495" customFormat="1" x14ac:dyDescent="0.25">
      <c r="G64" s="497"/>
    </row>
    <row r="65" spans="7:9" s="495" customFormat="1" x14ac:dyDescent="0.25">
      <c r="G65" s="497"/>
    </row>
    <row r="66" spans="7:9" s="495" customFormat="1" x14ac:dyDescent="0.25">
      <c r="G66" s="497"/>
    </row>
    <row r="67" spans="7:9" s="495" customFormat="1" x14ac:dyDescent="0.25">
      <c r="G67" s="497" t="s">
        <v>344</v>
      </c>
    </row>
    <row r="68" spans="7:9" s="495" customFormat="1" x14ac:dyDescent="0.25">
      <c r="I68" s="495" t="s">
        <v>345</v>
      </c>
    </row>
    <row r="69" spans="7:9" s="495" customFormat="1" x14ac:dyDescent="0.25"/>
    <row r="70" spans="7:9" s="495" customFormat="1" x14ac:dyDescent="0.25"/>
  </sheetData>
  <mergeCells count="36">
    <mergeCell ref="A1:D1"/>
    <mergeCell ref="AK1:AL1"/>
    <mergeCell ref="A2:D2"/>
    <mergeCell ref="A6:I6"/>
    <mergeCell ref="A23:H23"/>
    <mergeCell ref="F24:F25"/>
    <mergeCell ref="G24:G25"/>
    <mergeCell ref="H24:I24"/>
    <mergeCell ref="A34:H34"/>
    <mergeCell ref="A35:A36"/>
    <mergeCell ref="B35:B36"/>
    <mergeCell ref="C35:C36"/>
    <mergeCell ref="D35:D36"/>
    <mergeCell ref="E35:E36"/>
    <mergeCell ref="F35:F36"/>
    <mergeCell ref="A24:A25"/>
    <mergeCell ref="B24:B25"/>
    <mergeCell ref="C24:C25"/>
    <mergeCell ref="D24:D25"/>
    <mergeCell ref="E24:E25"/>
    <mergeCell ref="G35:G36"/>
    <mergeCell ref="H35:I35"/>
    <mergeCell ref="A41:H41"/>
    <mergeCell ref="A42:A43"/>
    <mergeCell ref="B42:B43"/>
    <mergeCell ref="C42:C43"/>
    <mergeCell ref="D42:D43"/>
    <mergeCell ref="E42:E43"/>
    <mergeCell ref="F42:G42"/>
    <mergeCell ref="A52:H52"/>
    <mergeCell ref="A53:A54"/>
    <mergeCell ref="B53:B54"/>
    <mergeCell ref="C53:C54"/>
    <mergeCell ref="D53:D54"/>
    <mergeCell ref="E53:E54"/>
    <mergeCell ref="F53:G53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222"/>
  <sheetViews>
    <sheetView workbookViewId="0">
      <selection activeCell="H25" sqref="H25"/>
    </sheetView>
  </sheetViews>
  <sheetFormatPr defaultColWidth="9.140625" defaultRowHeight="16.5" x14ac:dyDescent="0.25"/>
  <cols>
    <col min="1" max="1" width="18.140625" style="3" customWidth="1"/>
    <col min="2" max="2" width="22.28515625" style="3" customWidth="1"/>
    <col min="3" max="3" width="7.140625" style="4" customWidth="1"/>
    <col min="4" max="4" width="12.28515625" style="4" customWidth="1"/>
    <col min="5" max="5" width="17.28515625" style="4" customWidth="1"/>
    <col min="6" max="6" width="16.85546875" style="5" customWidth="1"/>
    <col min="7" max="7" width="16" style="3" customWidth="1"/>
    <col min="8" max="8" width="17.7109375" style="3" customWidth="1"/>
    <col min="9" max="9" width="13.7109375" style="3" customWidth="1"/>
    <col min="10" max="13" width="9.140625" style="3"/>
    <col min="14" max="14" width="18.28515625" style="186" customWidth="1"/>
    <col min="15" max="255" width="9.140625" style="3"/>
    <col min="256" max="256" width="50.28515625" style="3" customWidth="1"/>
    <col min="257" max="257" width="7.140625" style="3" customWidth="1"/>
    <col min="258" max="258" width="13.7109375" style="3" customWidth="1"/>
    <col min="259" max="259" width="15.7109375" style="3" customWidth="1"/>
    <col min="260" max="260" width="16.85546875" style="3" customWidth="1"/>
    <col min="261" max="261" width="13.7109375" style="3" customWidth="1"/>
    <col min="262" max="511" width="9.140625" style="3"/>
    <col min="512" max="512" width="50.28515625" style="3" customWidth="1"/>
    <col min="513" max="513" width="7.140625" style="3" customWidth="1"/>
    <col min="514" max="514" width="13.7109375" style="3" customWidth="1"/>
    <col min="515" max="515" width="15.7109375" style="3" customWidth="1"/>
    <col min="516" max="516" width="16.85546875" style="3" customWidth="1"/>
    <col min="517" max="517" width="13.7109375" style="3" customWidth="1"/>
    <col min="518" max="767" width="9.140625" style="3"/>
    <col min="768" max="768" width="50.28515625" style="3" customWidth="1"/>
    <col min="769" max="769" width="7.140625" style="3" customWidth="1"/>
    <col min="770" max="770" width="13.7109375" style="3" customWidth="1"/>
    <col min="771" max="771" width="15.7109375" style="3" customWidth="1"/>
    <col min="772" max="772" width="16.85546875" style="3" customWidth="1"/>
    <col min="773" max="773" width="13.7109375" style="3" customWidth="1"/>
    <col min="774" max="1023" width="9.140625" style="3"/>
    <col min="1024" max="1024" width="50.28515625" style="3" customWidth="1"/>
    <col min="1025" max="1025" width="7.140625" style="3" customWidth="1"/>
    <col min="1026" max="1026" width="13.7109375" style="3" customWidth="1"/>
    <col min="1027" max="1027" width="15.7109375" style="3" customWidth="1"/>
    <col min="1028" max="1028" width="16.85546875" style="3" customWidth="1"/>
    <col min="1029" max="1029" width="13.7109375" style="3" customWidth="1"/>
    <col min="1030" max="1279" width="9.140625" style="3"/>
    <col min="1280" max="1280" width="50.28515625" style="3" customWidth="1"/>
    <col min="1281" max="1281" width="7.140625" style="3" customWidth="1"/>
    <col min="1282" max="1282" width="13.7109375" style="3" customWidth="1"/>
    <col min="1283" max="1283" width="15.7109375" style="3" customWidth="1"/>
    <col min="1284" max="1284" width="16.85546875" style="3" customWidth="1"/>
    <col min="1285" max="1285" width="13.7109375" style="3" customWidth="1"/>
    <col min="1286" max="1535" width="9.140625" style="3"/>
    <col min="1536" max="1536" width="50.28515625" style="3" customWidth="1"/>
    <col min="1537" max="1537" width="7.140625" style="3" customWidth="1"/>
    <col min="1538" max="1538" width="13.7109375" style="3" customWidth="1"/>
    <col min="1539" max="1539" width="15.7109375" style="3" customWidth="1"/>
    <col min="1540" max="1540" width="16.85546875" style="3" customWidth="1"/>
    <col min="1541" max="1541" width="13.7109375" style="3" customWidth="1"/>
    <col min="1542" max="1791" width="9.140625" style="3"/>
    <col min="1792" max="1792" width="50.28515625" style="3" customWidth="1"/>
    <col min="1793" max="1793" width="7.140625" style="3" customWidth="1"/>
    <col min="1794" max="1794" width="13.7109375" style="3" customWidth="1"/>
    <col min="1795" max="1795" width="15.7109375" style="3" customWidth="1"/>
    <col min="1796" max="1796" width="16.85546875" style="3" customWidth="1"/>
    <col min="1797" max="1797" width="13.7109375" style="3" customWidth="1"/>
    <col min="1798" max="2047" width="9.140625" style="3"/>
    <col min="2048" max="2048" width="50.28515625" style="3" customWidth="1"/>
    <col min="2049" max="2049" width="7.140625" style="3" customWidth="1"/>
    <col min="2050" max="2050" width="13.7109375" style="3" customWidth="1"/>
    <col min="2051" max="2051" width="15.7109375" style="3" customWidth="1"/>
    <col min="2052" max="2052" width="16.85546875" style="3" customWidth="1"/>
    <col min="2053" max="2053" width="13.7109375" style="3" customWidth="1"/>
    <col min="2054" max="2303" width="9.140625" style="3"/>
    <col min="2304" max="2304" width="50.28515625" style="3" customWidth="1"/>
    <col min="2305" max="2305" width="7.140625" style="3" customWidth="1"/>
    <col min="2306" max="2306" width="13.7109375" style="3" customWidth="1"/>
    <col min="2307" max="2307" width="15.7109375" style="3" customWidth="1"/>
    <col min="2308" max="2308" width="16.85546875" style="3" customWidth="1"/>
    <col min="2309" max="2309" width="13.7109375" style="3" customWidth="1"/>
    <col min="2310" max="2559" width="9.140625" style="3"/>
    <col min="2560" max="2560" width="50.28515625" style="3" customWidth="1"/>
    <col min="2561" max="2561" width="7.140625" style="3" customWidth="1"/>
    <col min="2562" max="2562" width="13.7109375" style="3" customWidth="1"/>
    <col min="2563" max="2563" width="15.7109375" style="3" customWidth="1"/>
    <col min="2564" max="2564" width="16.85546875" style="3" customWidth="1"/>
    <col min="2565" max="2565" width="13.7109375" style="3" customWidth="1"/>
    <col min="2566" max="2815" width="9.140625" style="3"/>
    <col min="2816" max="2816" width="50.28515625" style="3" customWidth="1"/>
    <col min="2817" max="2817" width="7.140625" style="3" customWidth="1"/>
    <col min="2818" max="2818" width="13.7109375" style="3" customWidth="1"/>
    <col min="2819" max="2819" width="15.7109375" style="3" customWidth="1"/>
    <col min="2820" max="2820" width="16.85546875" style="3" customWidth="1"/>
    <col min="2821" max="2821" width="13.7109375" style="3" customWidth="1"/>
    <col min="2822" max="3071" width="9.140625" style="3"/>
    <col min="3072" max="3072" width="50.28515625" style="3" customWidth="1"/>
    <col min="3073" max="3073" width="7.140625" style="3" customWidth="1"/>
    <col min="3074" max="3074" width="13.7109375" style="3" customWidth="1"/>
    <col min="3075" max="3075" width="15.7109375" style="3" customWidth="1"/>
    <col min="3076" max="3076" width="16.85546875" style="3" customWidth="1"/>
    <col min="3077" max="3077" width="13.7109375" style="3" customWidth="1"/>
    <col min="3078" max="3327" width="9.140625" style="3"/>
    <col min="3328" max="3328" width="50.28515625" style="3" customWidth="1"/>
    <col min="3329" max="3329" width="7.140625" style="3" customWidth="1"/>
    <col min="3330" max="3330" width="13.7109375" style="3" customWidth="1"/>
    <col min="3331" max="3331" width="15.7109375" style="3" customWidth="1"/>
    <col min="3332" max="3332" width="16.85546875" style="3" customWidth="1"/>
    <col min="3333" max="3333" width="13.7109375" style="3" customWidth="1"/>
    <col min="3334" max="3583" width="9.140625" style="3"/>
    <col min="3584" max="3584" width="50.28515625" style="3" customWidth="1"/>
    <col min="3585" max="3585" width="7.140625" style="3" customWidth="1"/>
    <col min="3586" max="3586" width="13.7109375" style="3" customWidth="1"/>
    <col min="3587" max="3587" width="15.7109375" style="3" customWidth="1"/>
    <col min="3588" max="3588" width="16.85546875" style="3" customWidth="1"/>
    <col min="3589" max="3589" width="13.7109375" style="3" customWidth="1"/>
    <col min="3590" max="3839" width="9.140625" style="3"/>
    <col min="3840" max="3840" width="50.28515625" style="3" customWidth="1"/>
    <col min="3841" max="3841" width="7.140625" style="3" customWidth="1"/>
    <col min="3842" max="3842" width="13.7109375" style="3" customWidth="1"/>
    <col min="3843" max="3843" width="15.7109375" style="3" customWidth="1"/>
    <col min="3844" max="3844" width="16.85546875" style="3" customWidth="1"/>
    <col min="3845" max="3845" width="13.7109375" style="3" customWidth="1"/>
    <col min="3846" max="4095" width="9.140625" style="3"/>
    <col min="4096" max="4096" width="50.28515625" style="3" customWidth="1"/>
    <col min="4097" max="4097" width="7.140625" style="3" customWidth="1"/>
    <col min="4098" max="4098" width="13.7109375" style="3" customWidth="1"/>
    <col min="4099" max="4099" width="15.7109375" style="3" customWidth="1"/>
    <col min="4100" max="4100" width="16.85546875" style="3" customWidth="1"/>
    <col min="4101" max="4101" width="13.7109375" style="3" customWidth="1"/>
    <col min="4102" max="4351" width="9.140625" style="3"/>
    <col min="4352" max="4352" width="50.28515625" style="3" customWidth="1"/>
    <col min="4353" max="4353" width="7.140625" style="3" customWidth="1"/>
    <col min="4354" max="4354" width="13.7109375" style="3" customWidth="1"/>
    <col min="4355" max="4355" width="15.7109375" style="3" customWidth="1"/>
    <col min="4356" max="4356" width="16.85546875" style="3" customWidth="1"/>
    <col min="4357" max="4357" width="13.7109375" style="3" customWidth="1"/>
    <col min="4358" max="4607" width="9.140625" style="3"/>
    <col min="4608" max="4608" width="50.28515625" style="3" customWidth="1"/>
    <col min="4609" max="4609" width="7.140625" style="3" customWidth="1"/>
    <col min="4610" max="4610" width="13.7109375" style="3" customWidth="1"/>
    <col min="4611" max="4611" width="15.7109375" style="3" customWidth="1"/>
    <col min="4612" max="4612" width="16.85546875" style="3" customWidth="1"/>
    <col min="4613" max="4613" width="13.7109375" style="3" customWidth="1"/>
    <col min="4614" max="4863" width="9.140625" style="3"/>
    <col min="4864" max="4864" width="50.28515625" style="3" customWidth="1"/>
    <col min="4865" max="4865" width="7.140625" style="3" customWidth="1"/>
    <col min="4866" max="4866" width="13.7109375" style="3" customWidth="1"/>
    <col min="4867" max="4867" width="15.7109375" style="3" customWidth="1"/>
    <col min="4868" max="4868" width="16.85546875" style="3" customWidth="1"/>
    <col min="4869" max="4869" width="13.7109375" style="3" customWidth="1"/>
    <col min="4870" max="5119" width="9.140625" style="3"/>
    <col min="5120" max="5120" width="50.28515625" style="3" customWidth="1"/>
    <col min="5121" max="5121" width="7.140625" style="3" customWidth="1"/>
    <col min="5122" max="5122" width="13.7109375" style="3" customWidth="1"/>
    <col min="5123" max="5123" width="15.7109375" style="3" customWidth="1"/>
    <col min="5124" max="5124" width="16.85546875" style="3" customWidth="1"/>
    <col min="5125" max="5125" width="13.7109375" style="3" customWidth="1"/>
    <col min="5126" max="5375" width="9.140625" style="3"/>
    <col min="5376" max="5376" width="50.28515625" style="3" customWidth="1"/>
    <col min="5377" max="5377" width="7.140625" style="3" customWidth="1"/>
    <col min="5378" max="5378" width="13.7109375" style="3" customWidth="1"/>
    <col min="5379" max="5379" width="15.7109375" style="3" customWidth="1"/>
    <col min="5380" max="5380" width="16.85546875" style="3" customWidth="1"/>
    <col min="5381" max="5381" width="13.7109375" style="3" customWidth="1"/>
    <col min="5382" max="5631" width="9.140625" style="3"/>
    <col min="5632" max="5632" width="50.28515625" style="3" customWidth="1"/>
    <col min="5633" max="5633" width="7.140625" style="3" customWidth="1"/>
    <col min="5634" max="5634" width="13.7109375" style="3" customWidth="1"/>
    <col min="5635" max="5635" width="15.7109375" style="3" customWidth="1"/>
    <col min="5636" max="5636" width="16.85546875" style="3" customWidth="1"/>
    <col min="5637" max="5637" width="13.7109375" style="3" customWidth="1"/>
    <col min="5638" max="5887" width="9.140625" style="3"/>
    <col min="5888" max="5888" width="50.28515625" style="3" customWidth="1"/>
    <col min="5889" max="5889" width="7.140625" style="3" customWidth="1"/>
    <col min="5890" max="5890" width="13.7109375" style="3" customWidth="1"/>
    <col min="5891" max="5891" width="15.7109375" style="3" customWidth="1"/>
    <col min="5892" max="5892" width="16.85546875" style="3" customWidth="1"/>
    <col min="5893" max="5893" width="13.7109375" style="3" customWidth="1"/>
    <col min="5894" max="6143" width="9.140625" style="3"/>
    <col min="6144" max="6144" width="50.28515625" style="3" customWidth="1"/>
    <col min="6145" max="6145" width="7.140625" style="3" customWidth="1"/>
    <col min="6146" max="6146" width="13.7109375" style="3" customWidth="1"/>
    <col min="6147" max="6147" width="15.7109375" style="3" customWidth="1"/>
    <col min="6148" max="6148" width="16.85546875" style="3" customWidth="1"/>
    <col min="6149" max="6149" width="13.7109375" style="3" customWidth="1"/>
    <col min="6150" max="6399" width="9.140625" style="3"/>
    <col min="6400" max="6400" width="50.28515625" style="3" customWidth="1"/>
    <col min="6401" max="6401" width="7.140625" style="3" customWidth="1"/>
    <col min="6402" max="6402" width="13.7109375" style="3" customWidth="1"/>
    <col min="6403" max="6403" width="15.7109375" style="3" customWidth="1"/>
    <col min="6404" max="6404" width="16.85546875" style="3" customWidth="1"/>
    <col min="6405" max="6405" width="13.7109375" style="3" customWidth="1"/>
    <col min="6406" max="6655" width="9.140625" style="3"/>
    <col min="6656" max="6656" width="50.28515625" style="3" customWidth="1"/>
    <col min="6657" max="6657" width="7.140625" style="3" customWidth="1"/>
    <col min="6658" max="6658" width="13.7109375" style="3" customWidth="1"/>
    <col min="6659" max="6659" width="15.7109375" style="3" customWidth="1"/>
    <col min="6660" max="6660" width="16.85546875" style="3" customWidth="1"/>
    <col min="6661" max="6661" width="13.7109375" style="3" customWidth="1"/>
    <col min="6662" max="6911" width="9.140625" style="3"/>
    <col min="6912" max="6912" width="50.28515625" style="3" customWidth="1"/>
    <col min="6913" max="6913" width="7.140625" style="3" customWidth="1"/>
    <col min="6914" max="6914" width="13.7109375" style="3" customWidth="1"/>
    <col min="6915" max="6915" width="15.7109375" style="3" customWidth="1"/>
    <col min="6916" max="6916" width="16.85546875" style="3" customWidth="1"/>
    <col min="6917" max="6917" width="13.7109375" style="3" customWidth="1"/>
    <col min="6918" max="7167" width="9.140625" style="3"/>
    <col min="7168" max="7168" width="50.28515625" style="3" customWidth="1"/>
    <col min="7169" max="7169" width="7.140625" style="3" customWidth="1"/>
    <col min="7170" max="7170" width="13.7109375" style="3" customWidth="1"/>
    <col min="7171" max="7171" width="15.7109375" style="3" customWidth="1"/>
    <col min="7172" max="7172" width="16.85546875" style="3" customWidth="1"/>
    <col min="7173" max="7173" width="13.7109375" style="3" customWidth="1"/>
    <col min="7174" max="7423" width="9.140625" style="3"/>
    <col min="7424" max="7424" width="50.28515625" style="3" customWidth="1"/>
    <col min="7425" max="7425" width="7.140625" style="3" customWidth="1"/>
    <col min="7426" max="7426" width="13.7109375" style="3" customWidth="1"/>
    <col min="7427" max="7427" width="15.7109375" style="3" customWidth="1"/>
    <col min="7428" max="7428" width="16.85546875" style="3" customWidth="1"/>
    <col min="7429" max="7429" width="13.7109375" style="3" customWidth="1"/>
    <col min="7430" max="7679" width="9.140625" style="3"/>
    <col min="7680" max="7680" width="50.28515625" style="3" customWidth="1"/>
    <col min="7681" max="7681" width="7.140625" style="3" customWidth="1"/>
    <col min="7682" max="7682" width="13.7109375" style="3" customWidth="1"/>
    <col min="7683" max="7683" width="15.7109375" style="3" customWidth="1"/>
    <col min="7684" max="7684" width="16.85546875" style="3" customWidth="1"/>
    <col min="7685" max="7685" width="13.7109375" style="3" customWidth="1"/>
    <col min="7686" max="7935" width="9.140625" style="3"/>
    <col min="7936" max="7936" width="50.28515625" style="3" customWidth="1"/>
    <col min="7937" max="7937" width="7.140625" style="3" customWidth="1"/>
    <col min="7938" max="7938" width="13.7109375" style="3" customWidth="1"/>
    <col min="7939" max="7939" width="15.7109375" style="3" customWidth="1"/>
    <col min="7940" max="7940" width="16.85546875" style="3" customWidth="1"/>
    <col min="7941" max="7941" width="13.7109375" style="3" customWidth="1"/>
    <col min="7942" max="8191" width="9.140625" style="3"/>
    <col min="8192" max="8192" width="50.28515625" style="3" customWidth="1"/>
    <col min="8193" max="8193" width="7.140625" style="3" customWidth="1"/>
    <col min="8194" max="8194" width="13.7109375" style="3" customWidth="1"/>
    <col min="8195" max="8195" width="15.7109375" style="3" customWidth="1"/>
    <col min="8196" max="8196" width="16.85546875" style="3" customWidth="1"/>
    <col min="8197" max="8197" width="13.7109375" style="3" customWidth="1"/>
    <col min="8198" max="8447" width="9.140625" style="3"/>
    <col min="8448" max="8448" width="50.28515625" style="3" customWidth="1"/>
    <col min="8449" max="8449" width="7.140625" style="3" customWidth="1"/>
    <col min="8450" max="8450" width="13.7109375" style="3" customWidth="1"/>
    <col min="8451" max="8451" width="15.7109375" style="3" customWidth="1"/>
    <col min="8452" max="8452" width="16.85546875" style="3" customWidth="1"/>
    <col min="8453" max="8453" width="13.7109375" style="3" customWidth="1"/>
    <col min="8454" max="8703" width="9.140625" style="3"/>
    <col min="8704" max="8704" width="50.28515625" style="3" customWidth="1"/>
    <col min="8705" max="8705" width="7.140625" style="3" customWidth="1"/>
    <col min="8706" max="8706" width="13.7109375" style="3" customWidth="1"/>
    <col min="8707" max="8707" width="15.7109375" style="3" customWidth="1"/>
    <col min="8708" max="8708" width="16.85546875" style="3" customWidth="1"/>
    <col min="8709" max="8709" width="13.7109375" style="3" customWidth="1"/>
    <col min="8710" max="8959" width="9.140625" style="3"/>
    <col min="8960" max="8960" width="50.28515625" style="3" customWidth="1"/>
    <col min="8961" max="8961" width="7.140625" style="3" customWidth="1"/>
    <col min="8962" max="8962" width="13.7109375" style="3" customWidth="1"/>
    <col min="8963" max="8963" width="15.7109375" style="3" customWidth="1"/>
    <col min="8964" max="8964" width="16.85546875" style="3" customWidth="1"/>
    <col min="8965" max="8965" width="13.7109375" style="3" customWidth="1"/>
    <col min="8966" max="9215" width="9.140625" style="3"/>
    <col min="9216" max="9216" width="50.28515625" style="3" customWidth="1"/>
    <col min="9217" max="9217" width="7.140625" style="3" customWidth="1"/>
    <col min="9218" max="9218" width="13.7109375" style="3" customWidth="1"/>
    <col min="9219" max="9219" width="15.7109375" style="3" customWidth="1"/>
    <col min="9220" max="9220" width="16.85546875" style="3" customWidth="1"/>
    <col min="9221" max="9221" width="13.7109375" style="3" customWidth="1"/>
    <col min="9222" max="9471" width="9.140625" style="3"/>
    <col min="9472" max="9472" width="50.28515625" style="3" customWidth="1"/>
    <col min="9473" max="9473" width="7.140625" style="3" customWidth="1"/>
    <col min="9474" max="9474" width="13.7109375" style="3" customWidth="1"/>
    <col min="9475" max="9475" width="15.7109375" style="3" customWidth="1"/>
    <col min="9476" max="9476" width="16.85546875" style="3" customWidth="1"/>
    <col min="9477" max="9477" width="13.7109375" style="3" customWidth="1"/>
    <col min="9478" max="9727" width="9.140625" style="3"/>
    <col min="9728" max="9728" width="50.28515625" style="3" customWidth="1"/>
    <col min="9729" max="9729" width="7.140625" style="3" customWidth="1"/>
    <col min="9730" max="9730" width="13.7109375" style="3" customWidth="1"/>
    <col min="9731" max="9731" width="15.7109375" style="3" customWidth="1"/>
    <col min="9732" max="9732" width="16.85546875" style="3" customWidth="1"/>
    <col min="9733" max="9733" width="13.7109375" style="3" customWidth="1"/>
    <col min="9734" max="9983" width="9.140625" style="3"/>
    <col min="9984" max="9984" width="50.28515625" style="3" customWidth="1"/>
    <col min="9985" max="9985" width="7.140625" style="3" customWidth="1"/>
    <col min="9986" max="9986" width="13.7109375" style="3" customWidth="1"/>
    <col min="9987" max="9987" width="15.7109375" style="3" customWidth="1"/>
    <col min="9988" max="9988" width="16.85546875" style="3" customWidth="1"/>
    <col min="9989" max="9989" width="13.7109375" style="3" customWidth="1"/>
    <col min="9990" max="10239" width="9.140625" style="3"/>
    <col min="10240" max="10240" width="50.28515625" style="3" customWidth="1"/>
    <col min="10241" max="10241" width="7.140625" style="3" customWidth="1"/>
    <col min="10242" max="10242" width="13.7109375" style="3" customWidth="1"/>
    <col min="10243" max="10243" width="15.7109375" style="3" customWidth="1"/>
    <col min="10244" max="10244" width="16.85546875" style="3" customWidth="1"/>
    <col min="10245" max="10245" width="13.7109375" style="3" customWidth="1"/>
    <col min="10246" max="10495" width="9.140625" style="3"/>
    <col min="10496" max="10496" width="50.28515625" style="3" customWidth="1"/>
    <col min="10497" max="10497" width="7.140625" style="3" customWidth="1"/>
    <col min="10498" max="10498" width="13.7109375" style="3" customWidth="1"/>
    <col min="10499" max="10499" width="15.7109375" style="3" customWidth="1"/>
    <col min="10500" max="10500" width="16.85546875" style="3" customWidth="1"/>
    <col min="10501" max="10501" width="13.7109375" style="3" customWidth="1"/>
    <col min="10502" max="10751" width="9.140625" style="3"/>
    <col min="10752" max="10752" width="50.28515625" style="3" customWidth="1"/>
    <col min="10753" max="10753" width="7.140625" style="3" customWidth="1"/>
    <col min="10754" max="10754" width="13.7109375" style="3" customWidth="1"/>
    <col min="10755" max="10755" width="15.7109375" style="3" customWidth="1"/>
    <col min="10756" max="10756" width="16.85546875" style="3" customWidth="1"/>
    <col min="10757" max="10757" width="13.7109375" style="3" customWidth="1"/>
    <col min="10758" max="11007" width="9.140625" style="3"/>
    <col min="11008" max="11008" width="50.28515625" style="3" customWidth="1"/>
    <col min="11009" max="11009" width="7.140625" style="3" customWidth="1"/>
    <col min="11010" max="11010" width="13.7109375" style="3" customWidth="1"/>
    <col min="11011" max="11011" width="15.7109375" style="3" customWidth="1"/>
    <col min="11012" max="11012" width="16.85546875" style="3" customWidth="1"/>
    <col min="11013" max="11013" width="13.7109375" style="3" customWidth="1"/>
    <col min="11014" max="11263" width="9.140625" style="3"/>
    <col min="11264" max="11264" width="50.28515625" style="3" customWidth="1"/>
    <col min="11265" max="11265" width="7.140625" style="3" customWidth="1"/>
    <col min="11266" max="11266" width="13.7109375" style="3" customWidth="1"/>
    <col min="11267" max="11267" width="15.7109375" style="3" customWidth="1"/>
    <col min="11268" max="11268" width="16.85546875" style="3" customWidth="1"/>
    <col min="11269" max="11269" width="13.7109375" style="3" customWidth="1"/>
    <col min="11270" max="11519" width="9.140625" style="3"/>
    <col min="11520" max="11520" width="50.28515625" style="3" customWidth="1"/>
    <col min="11521" max="11521" width="7.140625" style="3" customWidth="1"/>
    <col min="11522" max="11522" width="13.7109375" style="3" customWidth="1"/>
    <col min="11523" max="11523" width="15.7109375" style="3" customWidth="1"/>
    <col min="11524" max="11524" width="16.85546875" style="3" customWidth="1"/>
    <col min="11525" max="11525" width="13.7109375" style="3" customWidth="1"/>
    <col min="11526" max="11775" width="9.140625" style="3"/>
    <col min="11776" max="11776" width="50.28515625" style="3" customWidth="1"/>
    <col min="11777" max="11777" width="7.140625" style="3" customWidth="1"/>
    <col min="11778" max="11778" width="13.7109375" style="3" customWidth="1"/>
    <col min="11779" max="11779" width="15.7109375" style="3" customWidth="1"/>
    <col min="11780" max="11780" width="16.85546875" style="3" customWidth="1"/>
    <col min="11781" max="11781" width="13.7109375" style="3" customWidth="1"/>
    <col min="11782" max="12031" width="9.140625" style="3"/>
    <col min="12032" max="12032" width="50.28515625" style="3" customWidth="1"/>
    <col min="12033" max="12033" width="7.140625" style="3" customWidth="1"/>
    <col min="12034" max="12034" width="13.7109375" style="3" customWidth="1"/>
    <col min="12035" max="12035" width="15.7109375" style="3" customWidth="1"/>
    <col min="12036" max="12036" width="16.85546875" style="3" customWidth="1"/>
    <col min="12037" max="12037" width="13.7109375" style="3" customWidth="1"/>
    <col min="12038" max="12287" width="9.140625" style="3"/>
    <col min="12288" max="12288" width="50.28515625" style="3" customWidth="1"/>
    <col min="12289" max="12289" width="7.140625" style="3" customWidth="1"/>
    <col min="12290" max="12290" width="13.7109375" style="3" customWidth="1"/>
    <col min="12291" max="12291" width="15.7109375" style="3" customWidth="1"/>
    <col min="12292" max="12292" width="16.85546875" style="3" customWidth="1"/>
    <col min="12293" max="12293" width="13.7109375" style="3" customWidth="1"/>
    <col min="12294" max="12543" width="9.140625" style="3"/>
    <col min="12544" max="12544" width="50.28515625" style="3" customWidth="1"/>
    <col min="12545" max="12545" width="7.140625" style="3" customWidth="1"/>
    <col min="12546" max="12546" width="13.7109375" style="3" customWidth="1"/>
    <col min="12547" max="12547" width="15.7109375" style="3" customWidth="1"/>
    <col min="12548" max="12548" width="16.85546875" style="3" customWidth="1"/>
    <col min="12549" max="12549" width="13.7109375" style="3" customWidth="1"/>
    <col min="12550" max="12799" width="9.140625" style="3"/>
    <col min="12800" max="12800" width="50.28515625" style="3" customWidth="1"/>
    <col min="12801" max="12801" width="7.140625" style="3" customWidth="1"/>
    <col min="12802" max="12802" width="13.7109375" style="3" customWidth="1"/>
    <col min="12803" max="12803" width="15.7109375" style="3" customWidth="1"/>
    <col min="12804" max="12804" width="16.85546875" style="3" customWidth="1"/>
    <col min="12805" max="12805" width="13.7109375" style="3" customWidth="1"/>
    <col min="12806" max="13055" width="9.140625" style="3"/>
    <col min="13056" max="13056" width="50.28515625" style="3" customWidth="1"/>
    <col min="13057" max="13057" width="7.140625" style="3" customWidth="1"/>
    <col min="13058" max="13058" width="13.7109375" style="3" customWidth="1"/>
    <col min="13059" max="13059" width="15.7109375" style="3" customWidth="1"/>
    <col min="13060" max="13060" width="16.85546875" style="3" customWidth="1"/>
    <col min="13061" max="13061" width="13.7109375" style="3" customWidth="1"/>
    <col min="13062" max="13311" width="9.140625" style="3"/>
    <col min="13312" max="13312" width="50.28515625" style="3" customWidth="1"/>
    <col min="13313" max="13313" width="7.140625" style="3" customWidth="1"/>
    <col min="13314" max="13314" width="13.7109375" style="3" customWidth="1"/>
    <col min="13315" max="13315" width="15.7109375" style="3" customWidth="1"/>
    <col min="13316" max="13316" width="16.85546875" style="3" customWidth="1"/>
    <col min="13317" max="13317" width="13.7109375" style="3" customWidth="1"/>
    <col min="13318" max="13567" width="9.140625" style="3"/>
    <col min="13568" max="13568" width="50.28515625" style="3" customWidth="1"/>
    <col min="13569" max="13569" width="7.140625" style="3" customWidth="1"/>
    <col min="13570" max="13570" width="13.7109375" style="3" customWidth="1"/>
    <col min="13571" max="13571" width="15.7109375" style="3" customWidth="1"/>
    <col min="13572" max="13572" width="16.85546875" style="3" customWidth="1"/>
    <col min="13573" max="13573" width="13.7109375" style="3" customWidth="1"/>
    <col min="13574" max="13823" width="9.140625" style="3"/>
    <col min="13824" max="13824" width="50.28515625" style="3" customWidth="1"/>
    <col min="13825" max="13825" width="7.140625" style="3" customWidth="1"/>
    <col min="13826" max="13826" width="13.7109375" style="3" customWidth="1"/>
    <col min="13827" max="13827" width="15.7109375" style="3" customWidth="1"/>
    <col min="13828" max="13828" width="16.85546875" style="3" customWidth="1"/>
    <col min="13829" max="13829" width="13.7109375" style="3" customWidth="1"/>
    <col min="13830" max="14079" width="9.140625" style="3"/>
    <col min="14080" max="14080" width="50.28515625" style="3" customWidth="1"/>
    <col min="14081" max="14081" width="7.140625" style="3" customWidth="1"/>
    <col min="14082" max="14082" width="13.7109375" style="3" customWidth="1"/>
    <col min="14083" max="14083" width="15.7109375" style="3" customWidth="1"/>
    <col min="14084" max="14084" width="16.85546875" style="3" customWidth="1"/>
    <col min="14085" max="14085" width="13.7109375" style="3" customWidth="1"/>
    <col min="14086" max="14335" width="9.140625" style="3"/>
    <col min="14336" max="14336" width="50.28515625" style="3" customWidth="1"/>
    <col min="14337" max="14337" width="7.140625" style="3" customWidth="1"/>
    <col min="14338" max="14338" width="13.7109375" style="3" customWidth="1"/>
    <col min="14339" max="14339" width="15.7109375" style="3" customWidth="1"/>
    <col min="14340" max="14340" width="16.85546875" style="3" customWidth="1"/>
    <col min="14341" max="14341" width="13.7109375" style="3" customWidth="1"/>
    <col min="14342" max="14591" width="9.140625" style="3"/>
    <col min="14592" max="14592" width="50.28515625" style="3" customWidth="1"/>
    <col min="14593" max="14593" width="7.140625" style="3" customWidth="1"/>
    <col min="14594" max="14594" width="13.7109375" style="3" customWidth="1"/>
    <col min="14595" max="14595" width="15.7109375" style="3" customWidth="1"/>
    <col min="14596" max="14596" width="16.85546875" style="3" customWidth="1"/>
    <col min="14597" max="14597" width="13.7109375" style="3" customWidth="1"/>
    <col min="14598" max="14847" width="9.140625" style="3"/>
    <col min="14848" max="14848" width="50.28515625" style="3" customWidth="1"/>
    <col min="14849" max="14849" width="7.140625" style="3" customWidth="1"/>
    <col min="14850" max="14850" width="13.7109375" style="3" customWidth="1"/>
    <col min="14851" max="14851" width="15.7109375" style="3" customWidth="1"/>
    <col min="14852" max="14852" width="16.85546875" style="3" customWidth="1"/>
    <col min="14853" max="14853" width="13.7109375" style="3" customWidth="1"/>
    <col min="14854" max="15103" width="9.140625" style="3"/>
    <col min="15104" max="15104" width="50.28515625" style="3" customWidth="1"/>
    <col min="15105" max="15105" width="7.140625" style="3" customWidth="1"/>
    <col min="15106" max="15106" width="13.7109375" style="3" customWidth="1"/>
    <col min="15107" max="15107" width="15.7109375" style="3" customWidth="1"/>
    <col min="15108" max="15108" width="16.85546875" style="3" customWidth="1"/>
    <col min="15109" max="15109" width="13.7109375" style="3" customWidth="1"/>
    <col min="15110" max="15359" width="9.140625" style="3"/>
    <col min="15360" max="15360" width="50.28515625" style="3" customWidth="1"/>
    <col min="15361" max="15361" width="7.140625" style="3" customWidth="1"/>
    <col min="15362" max="15362" width="13.7109375" style="3" customWidth="1"/>
    <col min="15363" max="15363" width="15.7109375" style="3" customWidth="1"/>
    <col min="15364" max="15364" width="16.85546875" style="3" customWidth="1"/>
    <col min="15365" max="15365" width="13.7109375" style="3" customWidth="1"/>
    <col min="15366" max="15615" width="9.140625" style="3"/>
    <col min="15616" max="15616" width="50.28515625" style="3" customWidth="1"/>
    <col min="15617" max="15617" width="7.140625" style="3" customWidth="1"/>
    <col min="15618" max="15618" width="13.7109375" style="3" customWidth="1"/>
    <col min="15619" max="15619" width="15.7109375" style="3" customWidth="1"/>
    <col min="15620" max="15620" width="16.85546875" style="3" customWidth="1"/>
    <col min="15621" max="15621" width="13.7109375" style="3" customWidth="1"/>
    <col min="15622" max="15871" width="9.140625" style="3"/>
    <col min="15872" max="15872" width="50.28515625" style="3" customWidth="1"/>
    <col min="15873" max="15873" width="7.140625" style="3" customWidth="1"/>
    <col min="15874" max="15874" width="13.7109375" style="3" customWidth="1"/>
    <col min="15875" max="15875" width="15.7109375" style="3" customWidth="1"/>
    <col min="15876" max="15876" width="16.85546875" style="3" customWidth="1"/>
    <col min="15877" max="15877" width="13.7109375" style="3" customWidth="1"/>
    <col min="15878" max="16127" width="9.140625" style="3"/>
    <col min="16128" max="16128" width="50.28515625" style="3" customWidth="1"/>
    <col min="16129" max="16129" width="7.140625" style="3" customWidth="1"/>
    <col min="16130" max="16130" width="13.7109375" style="3" customWidth="1"/>
    <col min="16131" max="16131" width="15.7109375" style="3" customWidth="1"/>
    <col min="16132" max="16132" width="16.85546875" style="3" customWidth="1"/>
    <col min="16133" max="16133" width="13.7109375" style="3" customWidth="1"/>
    <col min="16134" max="16384" width="9.140625" style="3"/>
  </cols>
  <sheetData>
    <row r="1" spans="1:16" s="2" customFormat="1" ht="15" x14ac:dyDescent="0.2">
      <c r="A1" s="876"/>
      <c r="B1" s="877" t="s">
        <v>211</v>
      </c>
      <c r="C1" s="877"/>
      <c r="D1" s="877"/>
      <c r="E1" s="1" t="s">
        <v>1</v>
      </c>
      <c r="F1" s="184" t="s">
        <v>2</v>
      </c>
      <c r="N1" s="219"/>
    </row>
    <row r="2" spans="1:16" s="2" customFormat="1" ht="15" x14ac:dyDescent="0.2">
      <c r="A2" s="876"/>
      <c r="B2" s="877"/>
      <c r="C2" s="877"/>
      <c r="D2" s="877"/>
      <c r="E2" s="1" t="s">
        <v>3</v>
      </c>
      <c r="F2" s="184">
        <v>2</v>
      </c>
      <c r="N2" s="219"/>
    </row>
    <row r="3" spans="1:16" s="2" customFormat="1" ht="15" x14ac:dyDescent="0.2">
      <c r="A3" s="876"/>
      <c r="B3" s="877"/>
      <c r="C3" s="877"/>
      <c r="D3" s="877"/>
      <c r="E3" s="1" t="s">
        <v>4</v>
      </c>
      <c r="F3" s="185">
        <v>43164</v>
      </c>
      <c r="N3" s="219"/>
    </row>
    <row r="4" spans="1:16" s="2" customFormat="1" ht="15" x14ac:dyDescent="0.2">
      <c r="A4" s="876"/>
      <c r="B4" s="877"/>
      <c r="C4" s="877"/>
      <c r="D4" s="877"/>
      <c r="E4" s="1" t="s">
        <v>5</v>
      </c>
      <c r="F4" s="184">
        <v>1</v>
      </c>
      <c r="N4" s="219"/>
    </row>
    <row r="6" spans="1:16" s="7" customFormat="1" ht="15.75" customHeight="1" x14ac:dyDescent="0.25">
      <c r="A6" s="871" t="s">
        <v>6</v>
      </c>
      <c r="B6" s="872"/>
      <c r="C6" s="875" t="s">
        <v>7</v>
      </c>
      <c r="D6" s="875" t="s">
        <v>8</v>
      </c>
      <c r="E6" s="875" t="s">
        <v>204</v>
      </c>
      <c r="F6" s="875" t="s">
        <v>213</v>
      </c>
      <c r="G6" s="884" t="s">
        <v>214</v>
      </c>
      <c r="H6" s="884" t="s">
        <v>215</v>
      </c>
      <c r="I6" s="884" t="s">
        <v>216</v>
      </c>
      <c r="J6" s="875" t="s">
        <v>217</v>
      </c>
      <c r="K6" s="875" t="s">
        <v>218</v>
      </c>
      <c r="L6" s="875" t="s">
        <v>219</v>
      </c>
      <c r="M6" s="875" t="s">
        <v>220</v>
      </c>
      <c r="N6" s="875" t="s">
        <v>212</v>
      </c>
      <c r="O6" s="875" t="s">
        <v>10</v>
      </c>
      <c r="P6" s="875" t="s">
        <v>11</v>
      </c>
    </row>
    <row r="7" spans="1:16" s="7" customFormat="1" ht="43.5" customHeight="1" x14ac:dyDescent="0.25">
      <c r="A7" s="873"/>
      <c r="B7" s="874"/>
      <c r="C7" s="875"/>
      <c r="D7" s="875"/>
      <c r="E7" s="875"/>
      <c r="F7" s="875"/>
      <c r="G7" s="884"/>
      <c r="H7" s="884"/>
      <c r="I7" s="884"/>
      <c r="J7" s="875"/>
      <c r="K7" s="875"/>
      <c r="L7" s="875"/>
      <c r="M7" s="875"/>
      <c r="N7" s="875"/>
      <c r="O7" s="875"/>
      <c r="P7" s="875"/>
    </row>
    <row r="8" spans="1:16" s="2" customFormat="1" ht="25.5" x14ac:dyDescent="0.2">
      <c r="A8" s="882"/>
      <c r="B8" s="883"/>
      <c r="C8" s="8"/>
      <c r="D8" s="8" t="s">
        <v>12</v>
      </c>
      <c r="E8" s="8" t="s">
        <v>13</v>
      </c>
      <c r="F8" s="8" t="s">
        <v>13</v>
      </c>
      <c r="G8" s="161" t="s">
        <v>13</v>
      </c>
      <c r="H8" s="161" t="s">
        <v>13</v>
      </c>
      <c r="I8" s="2" t="s">
        <v>13</v>
      </c>
      <c r="N8" s="219"/>
      <c r="O8" s="8" t="s">
        <v>14</v>
      </c>
      <c r="P8" s="9"/>
    </row>
    <row r="9" spans="1:16" x14ac:dyDescent="0.25">
      <c r="A9" s="869" t="s">
        <v>15</v>
      </c>
      <c r="B9" s="870"/>
      <c r="C9" s="10"/>
      <c r="D9" s="10"/>
      <c r="E9" s="10"/>
      <c r="F9" s="10"/>
      <c r="G9" s="162"/>
      <c r="H9" s="162"/>
      <c r="O9" s="11"/>
      <c r="P9" s="12"/>
    </row>
    <row r="10" spans="1:16" x14ac:dyDescent="0.25">
      <c r="A10" s="869" t="s">
        <v>16</v>
      </c>
      <c r="B10" s="870"/>
      <c r="C10" s="10"/>
      <c r="D10" s="10"/>
      <c r="E10" s="10"/>
      <c r="F10" s="10"/>
      <c r="G10" s="162"/>
      <c r="H10" s="162"/>
      <c r="O10" s="11"/>
      <c r="P10" s="12"/>
    </row>
    <row r="11" spans="1:16" x14ac:dyDescent="0.25">
      <c r="A11" s="869" t="s">
        <v>17</v>
      </c>
      <c r="B11" s="870"/>
      <c r="C11" s="10"/>
      <c r="D11" s="13"/>
      <c r="E11" s="13"/>
      <c r="F11" s="13"/>
      <c r="G11" s="37"/>
      <c r="H11" s="37"/>
      <c r="O11" s="11"/>
      <c r="P11" s="12"/>
    </row>
    <row r="12" spans="1:16" x14ac:dyDescent="0.25">
      <c r="A12" s="857" t="s">
        <v>18</v>
      </c>
      <c r="B12" s="858"/>
      <c r="C12" s="10" t="s">
        <v>19</v>
      </c>
      <c r="D12" s="14">
        <v>95.5</v>
      </c>
      <c r="E12" s="14">
        <v>96.938490278081161</v>
      </c>
      <c r="F12" s="14">
        <v>96.657883194284196</v>
      </c>
      <c r="G12" s="163">
        <v>96.341554330496976</v>
      </c>
      <c r="H12" s="163">
        <v>96.482699042405542</v>
      </c>
      <c r="I12" s="3">
        <v>96.811771897424165</v>
      </c>
      <c r="N12" s="220">
        <f>AVERAGE(E12:M12)</f>
        <v>96.646479748538425</v>
      </c>
      <c r="O12" s="15">
        <f t="shared" ref="O12:O13" si="0">(N12-D12)/D12</f>
        <v>1.2005023544904977E-2</v>
      </c>
      <c r="P12" s="12"/>
    </row>
    <row r="13" spans="1:16" x14ac:dyDescent="0.25">
      <c r="A13" s="857" t="s">
        <v>20</v>
      </c>
      <c r="B13" s="858"/>
      <c r="C13" s="10" t="s">
        <v>19</v>
      </c>
      <c r="D13" s="14">
        <v>94.5</v>
      </c>
      <c r="E13" s="14">
        <v>95.111828628146512</v>
      </c>
      <c r="F13" s="14">
        <v>95.150952953153407</v>
      </c>
      <c r="G13" s="163">
        <v>95.151869368926313</v>
      </c>
      <c r="H13" s="163">
        <v>95.197481219594906</v>
      </c>
      <c r="I13" s="3">
        <v>95.595880378794234</v>
      </c>
      <c r="N13" s="220">
        <f>AVERAGE(E13:M13)</f>
        <v>95.24160250972308</v>
      </c>
      <c r="O13" s="15">
        <f t="shared" si="0"/>
        <v>7.8476456055352386E-3</v>
      </c>
      <c r="P13" s="12"/>
    </row>
    <row r="14" spans="1:16" x14ac:dyDescent="0.25">
      <c r="A14" s="869" t="s">
        <v>21</v>
      </c>
      <c r="B14" s="870"/>
      <c r="C14" s="10"/>
      <c r="D14" s="14"/>
      <c r="E14" s="14"/>
      <c r="F14" s="14"/>
      <c r="G14" s="163"/>
      <c r="H14" s="163"/>
      <c r="N14" s="220"/>
      <c r="O14" s="15"/>
      <c r="P14" s="12"/>
    </row>
    <row r="15" spans="1:16" x14ac:dyDescent="0.25">
      <c r="A15" s="857" t="s">
        <v>18</v>
      </c>
      <c r="B15" s="858"/>
      <c r="C15" s="10" t="s">
        <v>19</v>
      </c>
      <c r="D15" s="14">
        <v>98</v>
      </c>
      <c r="E15" s="14">
        <v>99.74660377650028</v>
      </c>
      <c r="F15" s="14">
        <v>99.270095689126506</v>
      </c>
      <c r="G15" s="163">
        <v>99.001456995370859</v>
      </c>
      <c r="H15" s="163">
        <v>99.067338281201017</v>
      </c>
      <c r="I15" s="3">
        <v>98.963314710051691</v>
      </c>
      <c r="N15" s="220">
        <f>AVERAGE(E15:M15)</f>
        <v>99.209761890450068</v>
      </c>
      <c r="O15" s="15">
        <f>(N15-D15)/D15</f>
        <v>1.2344509086225182E-2</v>
      </c>
      <c r="P15" s="12"/>
    </row>
    <row r="16" spans="1:16" x14ac:dyDescent="0.25">
      <c r="A16" s="857" t="s">
        <v>20</v>
      </c>
      <c r="B16" s="858"/>
      <c r="C16" s="10" t="s">
        <v>19</v>
      </c>
      <c r="D16" s="14">
        <v>98</v>
      </c>
      <c r="E16" s="14">
        <v>99.686626247379351</v>
      </c>
      <c r="F16" s="14">
        <v>98.671978420321196</v>
      </c>
      <c r="G16" s="163">
        <v>98.770401715705873</v>
      </c>
      <c r="H16" s="163">
        <v>98.871757965252542</v>
      </c>
      <c r="I16" s="3">
        <v>98.978598639003422</v>
      </c>
      <c r="N16" s="220">
        <f>AVERAGE(E16:M16)</f>
        <v>98.995872597532482</v>
      </c>
      <c r="O16" s="15">
        <f t="shared" ref="O16:O79" si="1">(N16-D16)/D16</f>
        <v>1.0161965280943699E-2</v>
      </c>
      <c r="P16" s="12"/>
    </row>
    <row r="17" spans="1:245" x14ac:dyDescent="0.25">
      <c r="A17" s="869" t="s">
        <v>22</v>
      </c>
      <c r="B17" s="870"/>
      <c r="C17" s="10"/>
      <c r="D17" s="14"/>
      <c r="E17" s="16"/>
      <c r="F17" s="16"/>
      <c r="G17" s="164"/>
      <c r="H17" s="164"/>
      <c r="N17" s="220"/>
      <c r="O17" s="15"/>
      <c r="P17" s="12"/>
    </row>
    <row r="18" spans="1:245" x14ac:dyDescent="0.25">
      <c r="A18" s="857" t="s">
        <v>23</v>
      </c>
      <c r="B18" s="858"/>
      <c r="C18" s="10" t="s">
        <v>19</v>
      </c>
      <c r="D18" s="14">
        <v>99.5</v>
      </c>
      <c r="E18" s="14">
        <v>99.791999999999987</v>
      </c>
      <c r="F18" s="14">
        <v>99.641369369369372</v>
      </c>
      <c r="G18" s="163">
        <v>99.803478260869554</v>
      </c>
      <c r="H18" s="163">
        <v>99.858981989036806</v>
      </c>
      <c r="I18" s="3">
        <v>99.419067961165055</v>
      </c>
      <c r="N18" s="220">
        <f>AVERAGE(E18:M18)</f>
        <v>99.702979516088163</v>
      </c>
      <c r="O18" s="15">
        <f t="shared" si="1"/>
        <v>2.0399951365644557E-3</v>
      </c>
      <c r="P18" s="12"/>
    </row>
    <row r="19" spans="1:245" x14ac:dyDescent="0.25">
      <c r="A19" s="857" t="s">
        <v>24</v>
      </c>
      <c r="B19" s="858"/>
      <c r="C19" s="10" t="s">
        <v>19</v>
      </c>
      <c r="D19" s="17"/>
      <c r="E19" s="17"/>
      <c r="F19" s="17"/>
      <c r="G19" s="165"/>
      <c r="H19" s="165"/>
      <c r="N19" s="220"/>
      <c r="O19" s="15"/>
      <c r="P19" s="12"/>
    </row>
    <row r="20" spans="1:245" x14ac:dyDescent="0.25">
      <c r="A20" s="857" t="s">
        <v>25</v>
      </c>
      <c r="B20" s="858"/>
      <c r="C20" s="10" t="s">
        <v>19</v>
      </c>
      <c r="D20" s="14">
        <v>99.5</v>
      </c>
      <c r="E20" s="200">
        <v>99.998999999999995</v>
      </c>
      <c r="F20" s="14">
        <v>99.987675849157526</v>
      </c>
      <c r="G20" s="163">
        <v>99.978026734563969</v>
      </c>
      <c r="H20" s="163">
        <v>99.974966138498914</v>
      </c>
      <c r="I20" s="3">
        <v>99.910427150380329</v>
      </c>
      <c r="N20" s="220">
        <f>AVERAGE(E20:M20)</f>
        <v>99.970019174520147</v>
      </c>
      <c r="O20" s="15">
        <f t="shared" si="1"/>
        <v>4.7238107991974523E-3</v>
      </c>
      <c r="P20" s="12"/>
    </row>
    <row r="21" spans="1:245" x14ac:dyDescent="0.25">
      <c r="A21" s="857" t="s">
        <v>26</v>
      </c>
      <c r="B21" s="858"/>
      <c r="C21" s="10" t="s">
        <v>19</v>
      </c>
      <c r="D21" s="14"/>
      <c r="E21" s="14"/>
      <c r="F21" s="14"/>
      <c r="G21" s="163"/>
      <c r="H21" s="163"/>
      <c r="N21" s="220"/>
      <c r="O21" s="15"/>
      <c r="P21" s="12"/>
    </row>
    <row r="22" spans="1:245" x14ac:dyDescent="0.25">
      <c r="A22" s="857" t="s">
        <v>27</v>
      </c>
      <c r="B22" s="858"/>
      <c r="C22" s="10" t="s">
        <v>19</v>
      </c>
      <c r="D22" s="14"/>
      <c r="E22" s="14"/>
      <c r="F22" s="14"/>
      <c r="G22" s="163"/>
      <c r="H22" s="163"/>
      <c r="N22" s="220"/>
      <c r="O22" s="15"/>
      <c r="P22" s="12"/>
    </row>
    <row r="23" spans="1:245" x14ac:dyDescent="0.25">
      <c r="A23" s="857" t="s">
        <v>28</v>
      </c>
      <c r="B23" s="858"/>
      <c r="C23" s="10" t="s">
        <v>19</v>
      </c>
      <c r="D23" s="14">
        <v>99.5</v>
      </c>
      <c r="E23" s="14">
        <v>99.752575762343824</v>
      </c>
      <c r="F23" s="14">
        <v>99.938086945304434</v>
      </c>
      <c r="G23" s="163">
        <v>99.84291182914852</v>
      </c>
      <c r="H23" s="163">
        <v>99.830367147454993</v>
      </c>
      <c r="I23" s="3">
        <v>99.682154346060102</v>
      </c>
      <c r="N23" s="220">
        <f>AVERAGE(E23:M23)</f>
        <v>99.809219206062366</v>
      </c>
      <c r="O23" s="15">
        <f t="shared" si="1"/>
        <v>3.1077307141946331E-3</v>
      </c>
      <c r="P23" s="20"/>
    </row>
    <row r="24" spans="1:245" x14ac:dyDescent="0.25">
      <c r="A24" s="857" t="s">
        <v>29</v>
      </c>
      <c r="B24" s="858"/>
      <c r="C24" s="10" t="s">
        <v>19</v>
      </c>
      <c r="D24" s="14"/>
      <c r="E24" s="14"/>
      <c r="F24" s="14"/>
      <c r="G24" s="163"/>
      <c r="H24" s="163"/>
      <c r="N24" s="220"/>
      <c r="O24" s="15"/>
      <c r="P24" s="20"/>
    </row>
    <row r="25" spans="1:245" x14ac:dyDescent="0.25">
      <c r="A25" s="857" t="s">
        <v>30</v>
      </c>
      <c r="B25" s="858"/>
      <c r="C25" s="10" t="s">
        <v>19</v>
      </c>
      <c r="D25" s="14">
        <v>99.5</v>
      </c>
      <c r="E25" s="14">
        <v>99.989584905660365</v>
      </c>
      <c r="F25" s="14">
        <v>99.988975637287183</v>
      </c>
      <c r="G25" s="163">
        <v>99.98690909090908</v>
      </c>
      <c r="H25" s="163">
        <v>99.989128521126759</v>
      </c>
      <c r="I25" s="3">
        <v>99.893538616475027</v>
      </c>
      <c r="N25" s="220">
        <f>AVERAGE(E25:M25)</f>
        <v>99.969627354291688</v>
      </c>
      <c r="O25" s="15">
        <f t="shared" si="1"/>
        <v>4.7198729074541552E-3</v>
      </c>
      <c r="P25" s="20"/>
    </row>
    <row r="26" spans="1:245" x14ac:dyDescent="0.25">
      <c r="A26" s="857" t="s">
        <v>31</v>
      </c>
      <c r="B26" s="858"/>
      <c r="C26" s="10" t="s">
        <v>19</v>
      </c>
      <c r="D26" s="14"/>
      <c r="E26" s="14"/>
      <c r="F26" s="14"/>
      <c r="G26" s="163"/>
      <c r="H26" s="163"/>
      <c r="N26" s="220"/>
      <c r="O26" s="15"/>
      <c r="P26" s="20"/>
    </row>
    <row r="27" spans="1:245" x14ac:dyDescent="0.25">
      <c r="A27" s="857" t="s">
        <v>32</v>
      </c>
      <c r="B27" s="858"/>
      <c r="C27" s="10" t="s">
        <v>19</v>
      </c>
      <c r="D27" s="14"/>
      <c r="E27" s="21"/>
      <c r="F27" s="21"/>
      <c r="G27" s="166"/>
      <c r="H27" s="166"/>
      <c r="J27" s="22"/>
      <c r="K27" s="22"/>
      <c r="L27" s="22"/>
      <c r="M27" s="22"/>
      <c r="N27" s="220"/>
      <c r="O27" s="15"/>
      <c r="P27" s="20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</row>
    <row r="28" spans="1:245" x14ac:dyDescent="0.25">
      <c r="A28" s="869" t="s">
        <v>33</v>
      </c>
      <c r="B28" s="870"/>
      <c r="C28" s="10"/>
      <c r="D28" s="23"/>
      <c r="E28" s="23"/>
      <c r="F28" s="23"/>
      <c r="G28" s="167"/>
      <c r="H28" s="167"/>
      <c r="J28" s="22"/>
      <c r="K28" s="22"/>
      <c r="L28" s="22"/>
      <c r="M28" s="22"/>
      <c r="N28" s="220"/>
      <c r="O28" s="15"/>
      <c r="P28" s="20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</row>
    <row r="29" spans="1:245" ht="17.25" x14ac:dyDescent="0.25">
      <c r="A29" s="869" t="s">
        <v>34</v>
      </c>
      <c r="B29" s="870"/>
      <c r="C29" s="10" t="s">
        <v>35</v>
      </c>
      <c r="D29" s="24">
        <v>137</v>
      </c>
      <c r="E29" s="24">
        <v>135.84591684162848</v>
      </c>
      <c r="F29" s="24">
        <v>136.22641764459792</v>
      </c>
      <c r="G29" s="168">
        <v>136.49125327831186</v>
      </c>
      <c r="H29" s="168">
        <v>136.68994367009901</v>
      </c>
      <c r="I29" s="3">
        <v>136.23963491334709</v>
      </c>
      <c r="J29" s="22"/>
      <c r="K29" s="22"/>
      <c r="L29" s="22"/>
      <c r="M29" s="22"/>
      <c r="N29" s="220">
        <f>AVERAGE(E29:M29)</f>
        <v>136.29863326959691</v>
      </c>
      <c r="O29" s="15">
        <f t="shared" si="1"/>
        <v>-5.1194651854240486E-3</v>
      </c>
      <c r="P29" s="20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</row>
    <row r="30" spans="1:245" x14ac:dyDescent="0.25">
      <c r="A30" s="857" t="s">
        <v>36</v>
      </c>
      <c r="B30" s="858"/>
      <c r="C30" s="10" t="s">
        <v>37</v>
      </c>
      <c r="D30" s="24">
        <v>130</v>
      </c>
      <c r="E30" s="24">
        <v>128.43563100406928</v>
      </c>
      <c r="F30" s="24">
        <v>124.16553724890443</v>
      </c>
      <c r="G30" s="168">
        <v>126.08695652173913</v>
      </c>
      <c r="H30" s="168">
        <v>126.41441534305895</v>
      </c>
      <c r="I30" s="3">
        <v>127.72537523056134</v>
      </c>
      <c r="J30" s="22"/>
      <c r="K30" s="22"/>
      <c r="L30" s="22"/>
      <c r="M30" s="22"/>
      <c r="N30" s="220">
        <f>AVERAGE(E30:M30)</f>
        <v>126.56558306966663</v>
      </c>
      <c r="O30" s="15">
        <f t="shared" si="1"/>
        <v>-2.6418591771795154E-2</v>
      </c>
      <c r="P30" s="20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</row>
    <row r="31" spans="1:245" x14ac:dyDescent="0.25">
      <c r="A31" s="857" t="s">
        <v>38</v>
      </c>
      <c r="B31" s="858"/>
      <c r="C31" s="10" t="s">
        <v>37</v>
      </c>
      <c r="D31" s="24">
        <v>110</v>
      </c>
      <c r="E31" s="24">
        <v>106.69365637942809</v>
      </c>
      <c r="F31" s="24">
        <v>109.36045865914394</v>
      </c>
      <c r="G31" s="168">
        <v>108.51242581099758</v>
      </c>
      <c r="H31" s="168">
        <v>107.69015214452575</v>
      </c>
      <c r="I31" s="3">
        <v>107.98303175825994</v>
      </c>
      <c r="J31" s="22"/>
      <c r="K31" s="22"/>
      <c r="L31" s="22"/>
      <c r="M31" s="22"/>
      <c r="N31" s="220">
        <f>AVERAGE(E31:M31)</f>
        <v>108.04794495047106</v>
      </c>
      <c r="O31" s="15">
        <f t="shared" si="1"/>
        <v>-1.774595499571761E-2</v>
      </c>
      <c r="P31" s="20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</row>
    <row r="32" spans="1:245" x14ac:dyDescent="0.25">
      <c r="A32" s="857" t="s">
        <v>39</v>
      </c>
      <c r="B32" s="858"/>
      <c r="C32" s="10" t="s">
        <v>37</v>
      </c>
      <c r="D32" s="24"/>
      <c r="E32" s="24"/>
      <c r="F32" s="24"/>
      <c r="G32" s="168"/>
      <c r="H32" s="168"/>
      <c r="J32" s="22"/>
      <c r="K32" s="22"/>
      <c r="L32" s="22"/>
      <c r="M32" s="22"/>
      <c r="N32" s="220"/>
      <c r="O32" s="15"/>
      <c r="P32" s="20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  <c r="IJ32" s="22"/>
      <c r="IK32" s="22"/>
    </row>
    <row r="33" spans="1:245" x14ac:dyDescent="0.25">
      <c r="A33" s="857" t="s">
        <v>40</v>
      </c>
      <c r="B33" s="858"/>
      <c r="C33" s="10" t="s">
        <v>37</v>
      </c>
      <c r="D33" s="24">
        <v>120.5</v>
      </c>
      <c r="E33" s="24">
        <v>118.54325336801695</v>
      </c>
      <c r="F33" s="24">
        <v>118.57556335650099</v>
      </c>
      <c r="G33" s="168">
        <v>118.16443236624866</v>
      </c>
      <c r="H33" s="168">
        <v>118.72035213712212</v>
      </c>
      <c r="I33" s="3">
        <v>118.80026736831996</v>
      </c>
      <c r="J33" s="22"/>
      <c r="K33" s="22"/>
      <c r="L33" s="22"/>
      <c r="M33" s="22"/>
      <c r="N33" s="220">
        <f>AVERAGE(E33:M33)</f>
        <v>118.56077371924175</v>
      </c>
      <c r="O33" s="15">
        <f t="shared" si="1"/>
        <v>-1.6093164155670109E-2</v>
      </c>
      <c r="P33" s="20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</row>
    <row r="34" spans="1:245" x14ac:dyDescent="0.25">
      <c r="A34" s="857" t="s">
        <v>41</v>
      </c>
      <c r="B34" s="858"/>
      <c r="C34" s="10" t="s">
        <v>37</v>
      </c>
      <c r="D34" s="24"/>
      <c r="E34" s="24"/>
      <c r="F34" s="24"/>
      <c r="G34" s="168"/>
      <c r="H34" s="168"/>
      <c r="J34" s="22"/>
      <c r="K34" s="22"/>
      <c r="L34" s="22"/>
      <c r="M34" s="22"/>
      <c r="N34" s="220"/>
      <c r="O34" s="15"/>
      <c r="P34" s="20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</row>
    <row r="35" spans="1:245" x14ac:dyDescent="0.25">
      <c r="A35" s="857" t="s">
        <v>42</v>
      </c>
      <c r="B35" s="858"/>
      <c r="C35" s="10" t="s">
        <v>37</v>
      </c>
      <c r="D35" s="24"/>
      <c r="E35" s="24"/>
      <c r="F35" s="24"/>
      <c r="G35" s="168"/>
      <c r="H35" s="168"/>
      <c r="J35" s="22"/>
      <c r="K35" s="22"/>
      <c r="L35" s="22"/>
      <c r="M35" s="22"/>
      <c r="N35" s="220"/>
      <c r="O35" s="15"/>
      <c r="P35" s="20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</row>
    <row r="36" spans="1:245" x14ac:dyDescent="0.25">
      <c r="A36" s="857" t="s">
        <v>43</v>
      </c>
      <c r="B36" s="858"/>
      <c r="C36" s="10" t="s">
        <v>37</v>
      </c>
      <c r="D36" s="24"/>
      <c r="E36" s="24"/>
      <c r="F36" s="24"/>
      <c r="G36" s="168"/>
      <c r="H36" s="168"/>
      <c r="J36" s="22"/>
      <c r="K36" s="22"/>
      <c r="L36" s="22"/>
      <c r="M36" s="22"/>
      <c r="N36" s="220"/>
      <c r="O36" s="15"/>
      <c r="P36" s="20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</row>
    <row r="37" spans="1:245" ht="17.25" x14ac:dyDescent="0.25">
      <c r="A37" s="869" t="s">
        <v>44</v>
      </c>
      <c r="B37" s="870"/>
      <c r="C37" s="10" t="s">
        <v>35</v>
      </c>
      <c r="D37" s="24">
        <v>46</v>
      </c>
      <c r="E37" s="24">
        <v>45.288989339987779</v>
      </c>
      <c r="F37" s="24">
        <v>45.412009775914825</v>
      </c>
      <c r="G37" s="168">
        <v>45.510631387033648</v>
      </c>
      <c r="H37" s="168">
        <v>45.586085986129504</v>
      </c>
      <c r="I37" s="3">
        <v>45.435714250600356</v>
      </c>
      <c r="J37" s="22"/>
      <c r="K37" s="22"/>
      <c r="L37" s="22"/>
      <c r="M37" s="22"/>
      <c r="N37" s="220">
        <f>AVERAGE(E37:M37)</f>
        <v>45.446686147933221</v>
      </c>
      <c r="O37" s="15">
        <f t="shared" si="1"/>
        <v>-1.2028562001451719E-2</v>
      </c>
      <c r="P37" s="20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</row>
    <row r="38" spans="1:245" x14ac:dyDescent="0.25">
      <c r="A38" s="857" t="s">
        <v>36</v>
      </c>
      <c r="B38" s="858"/>
      <c r="C38" s="10" t="s">
        <v>37</v>
      </c>
      <c r="D38" s="24">
        <v>43.5</v>
      </c>
      <c r="E38" s="24">
        <v>42.831396804725522</v>
      </c>
      <c r="F38" s="24">
        <v>41.375684409175854</v>
      </c>
      <c r="G38" s="168">
        <v>41.434782608695649</v>
      </c>
      <c r="H38" s="168">
        <v>42.15667700397654</v>
      </c>
      <c r="I38" s="3">
        <v>42.609538506761218</v>
      </c>
      <c r="J38" s="22"/>
      <c r="K38" s="22"/>
      <c r="L38" s="22"/>
      <c r="M38" s="22"/>
      <c r="N38" s="220">
        <f>AVERAGE(E38:M38)</f>
        <v>42.081615866666958</v>
      </c>
      <c r="O38" s="15">
        <f t="shared" si="1"/>
        <v>-3.2606531800759585E-2</v>
      </c>
      <c r="P38" s="20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  <c r="IJ38" s="22"/>
      <c r="IK38" s="22"/>
    </row>
    <row r="39" spans="1:245" x14ac:dyDescent="0.25">
      <c r="A39" s="857" t="s">
        <v>38</v>
      </c>
      <c r="B39" s="858"/>
      <c r="C39" s="10" t="s">
        <v>37</v>
      </c>
      <c r="D39" s="24">
        <v>37</v>
      </c>
      <c r="E39" s="24">
        <v>35.576319800136716</v>
      </c>
      <c r="F39" s="24">
        <v>35.910506403378989</v>
      </c>
      <c r="G39" s="168">
        <v>36.174422071058835</v>
      </c>
      <c r="H39" s="168">
        <v>35.911312247084481</v>
      </c>
      <c r="I39" s="3">
        <v>36.010816821119256</v>
      </c>
      <c r="J39" s="22"/>
      <c r="K39" s="22"/>
      <c r="L39" s="22"/>
      <c r="M39" s="22"/>
      <c r="N39" s="220">
        <f>AVERAGE(E39:M39)</f>
        <v>35.916675468555653</v>
      </c>
      <c r="O39" s="15">
        <f t="shared" si="1"/>
        <v>-2.9279041390387766E-2</v>
      </c>
      <c r="P39" s="20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</row>
    <row r="40" spans="1:245" x14ac:dyDescent="0.25">
      <c r="A40" s="857" t="s">
        <v>39</v>
      </c>
      <c r="B40" s="858"/>
      <c r="C40" s="10" t="s">
        <v>37</v>
      </c>
      <c r="D40" s="24"/>
      <c r="E40" s="24"/>
      <c r="F40" s="24"/>
      <c r="G40" s="168"/>
      <c r="H40" s="168"/>
      <c r="J40" s="22"/>
      <c r="K40" s="22"/>
      <c r="L40" s="22"/>
      <c r="M40" s="22"/>
      <c r="N40" s="220"/>
      <c r="O40" s="15"/>
      <c r="P40" s="20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</row>
    <row r="41" spans="1:245" x14ac:dyDescent="0.25">
      <c r="A41" s="857" t="s">
        <v>40</v>
      </c>
      <c r="B41" s="858"/>
      <c r="C41" s="10" t="s">
        <v>37</v>
      </c>
      <c r="D41" s="24">
        <v>40</v>
      </c>
      <c r="E41" s="24">
        <v>39.530861490616253</v>
      </c>
      <c r="F41" s="24">
        <v>39.532771645255572</v>
      </c>
      <c r="G41" s="168">
        <v>39.419495549259224</v>
      </c>
      <c r="H41" s="168">
        <v>39.593297827585083</v>
      </c>
      <c r="I41" s="3">
        <v>39.62452713316889</v>
      </c>
      <c r="J41" s="22"/>
      <c r="K41" s="22"/>
      <c r="L41" s="22"/>
      <c r="M41" s="22"/>
      <c r="N41" s="220">
        <f>AVERAGE(E41:M41)</f>
        <v>39.540190729177006</v>
      </c>
      <c r="O41" s="15">
        <f t="shared" si="1"/>
        <v>-1.1495231770574854E-2</v>
      </c>
      <c r="P41" s="20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</row>
    <row r="42" spans="1:245" x14ac:dyDescent="0.25">
      <c r="A42" s="857" t="s">
        <v>41</v>
      </c>
      <c r="B42" s="858"/>
      <c r="C42" s="10" t="s">
        <v>37</v>
      </c>
      <c r="D42" s="24"/>
      <c r="E42" s="24"/>
      <c r="F42" s="24"/>
      <c r="G42" s="168"/>
      <c r="H42" s="168"/>
      <c r="J42" s="22"/>
      <c r="K42" s="22"/>
      <c r="L42" s="22"/>
      <c r="M42" s="22"/>
      <c r="N42" s="220"/>
      <c r="O42" s="15"/>
      <c r="P42" s="20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  <c r="IK42" s="22"/>
    </row>
    <row r="43" spans="1:245" x14ac:dyDescent="0.25">
      <c r="A43" s="857" t="s">
        <v>42</v>
      </c>
      <c r="B43" s="858"/>
      <c r="C43" s="10" t="s">
        <v>37</v>
      </c>
      <c r="D43" s="24"/>
      <c r="E43" s="24"/>
      <c r="F43" s="24"/>
      <c r="G43" s="168"/>
      <c r="H43" s="168"/>
      <c r="J43" s="22"/>
      <c r="K43" s="22"/>
      <c r="L43" s="22"/>
      <c r="M43" s="22"/>
      <c r="N43" s="220"/>
      <c r="O43" s="15"/>
      <c r="P43" s="20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</row>
    <row r="44" spans="1:245" x14ac:dyDescent="0.25">
      <c r="A44" s="857" t="s">
        <v>43</v>
      </c>
      <c r="B44" s="858"/>
      <c r="C44" s="10" t="s">
        <v>37</v>
      </c>
      <c r="D44" s="24"/>
      <c r="E44" s="24"/>
      <c r="F44" s="24"/>
      <c r="G44" s="168"/>
      <c r="H44" s="168"/>
      <c r="J44" s="22"/>
      <c r="K44" s="22"/>
      <c r="L44" s="22"/>
      <c r="M44" s="22"/>
      <c r="N44" s="220"/>
      <c r="O44" s="15"/>
      <c r="P44" s="20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  <c r="IJ44" s="22"/>
      <c r="IK44" s="22"/>
    </row>
    <row r="45" spans="1:245" x14ac:dyDescent="0.25">
      <c r="A45" s="867" t="s">
        <v>45</v>
      </c>
      <c r="B45" s="868"/>
      <c r="C45" s="10" t="s">
        <v>35</v>
      </c>
      <c r="D45" s="25">
        <v>0.09</v>
      </c>
      <c r="E45" s="25">
        <v>7.6205889692744125E-2</v>
      </c>
      <c r="F45" s="25">
        <v>8.6465246849226962E-2</v>
      </c>
      <c r="G45" s="169">
        <v>8.6531818000357349E-2</v>
      </c>
      <c r="H45" s="169">
        <v>8.7425044317541778E-2</v>
      </c>
      <c r="I45" s="3">
        <v>8.694549618337187E-2</v>
      </c>
      <c r="J45" s="22"/>
      <c r="K45" s="22"/>
      <c r="L45" s="22"/>
      <c r="M45" s="22"/>
      <c r="N45" s="220">
        <f>AVERAGE(E45:M45)</f>
        <v>8.471469900864842E-2</v>
      </c>
      <c r="O45" s="15">
        <f t="shared" si="1"/>
        <v>-5.8725566570573082E-2</v>
      </c>
      <c r="P45" s="20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  <c r="II45" s="22"/>
      <c r="IJ45" s="22"/>
      <c r="IK45" s="22"/>
    </row>
    <row r="46" spans="1:245" x14ac:dyDescent="0.25">
      <c r="A46" s="857" t="s">
        <v>36</v>
      </c>
      <c r="B46" s="858"/>
      <c r="C46" s="10" t="s">
        <v>37</v>
      </c>
      <c r="D46" s="25">
        <v>8.4000000000000005E-2</v>
      </c>
      <c r="E46" s="25">
        <v>7.8782876917249334E-2</v>
      </c>
      <c r="F46" s="25">
        <v>8.0071056698850562E-2</v>
      </c>
      <c r="G46" s="169">
        <v>8.1902810393152031E-2</v>
      </c>
      <c r="H46" s="169">
        <v>8.0857396344328938E-2</v>
      </c>
      <c r="I46" s="3">
        <v>8.1680927683917784E-2</v>
      </c>
      <c r="J46" s="22"/>
      <c r="K46" s="22"/>
      <c r="L46" s="22"/>
      <c r="M46" s="22"/>
      <c r="N46" s="220">
        <f>AVERAGE(E46:M46)</f>
        <v>8.0659013607499733E-2</v>
      </c>
      <c r="O46" s="15">
        <f t="shared" si="1"/>
        <v>-3.9773647529765144E-2</v>
      </c>
      <c r="P46" s="20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</row>
    <row r="47" spans="1:245" x14ac:dyDescent="0.25">
      <c r="A47" s="857" t="s">
        <v>38</v>
      </c>
      <c r="B47" s="858"/>
      <c r="C47" s="10" t="s">
        <v>37</v>
      </c>
      <c r="D47" s="25">
        <v>7.5999999999999998E-2</v>
      </c>
      <c r="E47" s="25">
        <v>6.5080011926438225E-2</v>
      </c>
      <c r="F47" s="25">
        <v>6.9455401102005834E-2</v>
      </c>
      <c r="G47" s="169">
        <v>6.8156907617324416E-2</v>
      </c>
      <c r="H47" s="169">
        <v>6.8879891580815714E-2</v>
      </c>
      <c r="I47" s="3">
        <v>6.9041180341510341E-2</v>
      </c>
      <c r="J47" s="22"/>
      <c r="K47" s="22"/>
      <c r="L47" s="22"/>
      <c r="M47" s="22"/>
      <c r="N47" s="220">
        <f>AVERAGE(E47:M47)</f>
        <v>6.8122678513618903E-2</v>
      </c>
      <c r="O47" s="15">
        <f t="shared" si="1"/>
        <v>-0.10364896692606704</v>
      </c>
      <c r="P47" s="20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  <c r="IK47" s="22"/>
    </row>
    <row r="48" spans="1:245" x14ac:dyDescent="0.25">
      <c r="A48" s="857" t="s">
        <v>39</v>
      </c>
      <c r="B48" s="858"/>
      <c r="C48" s="10"/>
      <c r="D48" s="25"/>
      <c r="E48" s="25"/>
      <c r="F48" s="25"/>
      <c r="G48" s="169"/>
      <c r="H48" s="169"/>
      <c r="J48" s="22"/>
      <c r="K48" s="22"/>
      <c r="L48" s="22"/>
      <c r="M48" s="22"/>
      <c r="N48" s="220"/>
      <c r="O48" s="15"/>
      <c r="P48" s="20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  <c r="IK48" s="22"/>
    </row>
    <row r="49" spans="1:245" x14ac:dyDescent="0.25">
      <c r="A49" s="857" t="s">
        <v>40</v>
      </c>
      <c r="B49" s="858"/>
      <c r="C49" s="10" t="s">
        <v>37</v>
      </c>
      <c r="D49" s="25">
        <v>8.3000000000000004E-2</v>
      </c>
      <c r="E49" s="25">
        <v>7.217757092647438E-2</v>
      </c>
      <c r="F49" s="25">
        <v>7.6481496091851592E-2</v>
      </c>
      <c r="G49" s="169">
        <v>7.4673456714822006E-2</v>
      </c>
      <c r="H49" s="169">
        <v>7.2763002957425368E-2</v>
      </c>
      <c r="I49" s="3">
        <v>7.5978515660751339E-2</v>
      </c>
      <c r="J49" s="22"/>
      <c r="K49" s="22"/>
      <c r="L49" s="22"/>
      <c r="M49" s="22"/>
      <c r="N49" s="220">
        <f>AVERAGE(E49:M49)</f>
        <v>7.4414808470264937E-2</v>
      </c>
      <c r="O49" s="15">
        <f t="shared" si="1"/>
        <v>-0.10343604252692852</v>
      </c>
      <c r="P49" s="20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</row>
    <row r="50" spans="1:245" x14ac:dyDescent="0.25">
      <c r="A50" s="857" t="s">
        <v>41</v>
      </c>
      <c r="B50" s="858"/>
      <c r="C50" s="10" t="s">
        <v>37</v>
      </c>
      <c r="D50" s="25"/>
      <c r="E50" s="25"/>
      <c r="F50" s="25"/>
      <c r="G50" s="169"/>
      <c r="H50" s="169"/>
      <c r="J50" s="22"/>
      <c r="K50" s="22"/>
      <c r="L50" s="22"/>
      <c r="M50" s="22"/>
      <c r="N50" s="220"/>
      <c r="O50" s="15"/>
      <c r="P50" s="20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</row>
    <row r="51" spans="1:245" x14ac:dyDescent="0.25">
      <c r="A51" s="857" t="s">
        <v>42</v>
      </c>
      <c r="B51" s="858"/>
      <c r="C51" s="10" t="s">
        <v>37</v>
      </c>
      <c r="D51" s="25"/>
      <c r="E51" s="25"/>
      <c r="F51" s="25"/>
      <c r="G51" s="169"/>
      <c r="H51" s="169"/>
      <c r="J51" s="22"/>
      <c r="K51" s="22"/>
      <c r="L51" s="22"/>
      <c r="M51" s="22"/>
      <c r="N51" s="220"/>
      <c r="O51" s="15"/>
      <c r="P51" s="20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</row>
    <row r="52" spans="1:245" x14ac:dyDescent="0.25">
      <c r="A52" s="857" t="s">
        <v>43</v>
      </c>
      <c r="B52" s="858"/>
      <c r="C52" s="10" t="s">
        <v>37</v>
      </c>
      <c r="D52" s="25"/>
      <c r="E52" s="25"/>
      <c r="F52" s="25"/>
      <c r="G52" s="169"/>
      <c r="H52" s="169"/>
      <c r="J52" s="22"/>
      <c r="K52" s="22"/>
      <c r="L52" s="22"/>
      <c r="M52" s="22"/>
      <c r="N52" s="220"/>
      <c r="O52" s="15"/>
      <c r="P52" s="20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  <c r="IJ52" s="22"/>
      <c r="IK52" s="22"/>
    </row>
    <row r="53" spans="1:245" x14ac:dyDescent="0.25">
      <c r="A53" s="867" t="s">
        <v>46</v>
      </c>
      <c r="B53" s="868"/>
      <c r="C53" s="10" t="s">
        <v>35</v>
      </c>
      <c r="D53" s="25">
        <v>0.24</v>
      </c>
      <c r="E53" s="25">
        <v>0.23322980592193196</v>
      </c>
      <c r="F53" s="25">
        <v>0.23208525442671943</v>
      </c>
      <c r="G53" s="169">
        <v>0.23226377406346205</v>
      </c>
      <c r="H53" s="169">
        <v>0.2351376403970995</v>
      </c>
      <c r="I53" s="3">
        <v>0.23439800161467331</v>
      </c>
      <c r="J53" s="22"/>
      <c r="K53" s="22"/>
      <c r="L53" s="22"/>
      <c r="M53" s="22"/>
      <c r="N53" s="220">
        <f>AVERAGE(E53:M53)</f>
        <v>0.23342289528477728</v>
      </c>
      <c r="O53" s="15">
        <f t="shared" si="1"/>
        <v>-2.7404602980094644E-2</v>
      </c>
      <c r="P53" s="20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  <c r="IJ53" s="22"/>
      <c r="IK53" s="22"/>
    </row>
    <row r="54" spans="1:245" x14ac:dyDescent="0.25">
      <c r="A54" s="857" t="s">
        <v>36</v>
      </c>
      <c r="B54" s="858"/>
      <c r="C54" s="10" t="s">
        <v>37</v>
      </c>
      <c r="D54" s="25">
        <v>0.22500000000000001</v>
      </c>
      <c r="E54" s="25">
        <v>0.22003516345678897</v>
      </c>
      <c r="F54" s="25">
        <v>0.21378027648206532</v>
      </c>
      <c r="G54" s="169">
        <v>0.2210658942175</v>
      </c>
      <c r="H54" s="169">
        <v>0.21762272189925469</v>
      </c>
      <c r="I54" s="3">
        <v>0.21995297475859993</v>
      </c>
      <c r="J54" s="22"/>
      <c r="K54" s="22"/>
      <c r="L54" s="22"/>
      <c r="M54" s="22"/>
      <c r="N54" s="220">
        <f>AVERAGE(E54:M54)</f>
        <v>0.21849140616284179</v>
      </c>
      <c r="O54" s="15">
        <f t="shared" si="1"/>
        <v>-2.892708372070316E-2</v>
      </c>
      <c r="P54" s="20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  <c r="IJ54" s="22"/>
      <c r="IK54" s="22"/>
    </row>
    <row r="55" spans="1:245" x14ac:dyDescent="0.25">
      <c r="A55" s="857" t="s">
        <v>38</v>
      </c>
      <c r="B55" s="858"/>
      <c r="C55" s="10" t="s">
        <v>37</v>
      </c>
      <c r="D55" s="25">
        <v>0.2</v>
      </c>
      <c r="E55" s="25">
        <v>0.18125822597012303</v>
      </c>
      <c r="F55" s="25">
        <v>0.18514130942138265</v>
      </c>
      <c r="G55" s="169">
        <v>0.18293648151499675</v>
      </c>
      <c r="H55" s="169">
        <v>0.18538600261266033</v>
      </c>
      <c r="I55" s="3">
        <v>0.18596719550922711</v>
      </c>
      <c r="J55" s="22"/>
      <c r="K55" s="22"/>
      <c r="L55" s="22"/>
      <c r="M55" s="22"/>
      <c r="N55" s="220">
        <f>AVERAGE(E55:M55)</f>
        <v>0.18413784300567798</v>
      </c>
      <c r="O55" s="15">
        <f t="shared" si="1"/>
        <v>-7.9310784971610149E-2</v>
      </c>
      <c r="P55" s="20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  <c r="IK55" s="22"/>
    </row>
    <row r="56" spans="1:245" x14ac:dyDescent="0.25">
      <c r="A56" s="857" t="s">
        <v>39</v>
      </c>
      <c r="B56" s="858"/>
      <c r="C56" s="10" t="s">
        <v>37</v>
      </c>
      <c r="D56" s="25"/>
      <c r="E56" s="25"/>
      <c r="F56" s="25"/>
      <c r="G56" s="169"/>
      <c r="H56" s="169"/>
      <c r="J56" s="22"/>
      <c r="K56" s="22"/>
      <c r="L56" s="22"/>
      <c r="M56" s="22"/>
      <c r="N56" s="220"/>
      <c r="O56" s="15"/>
      <c r="P56" s="20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  <c r="II56" s="22"/>
      <c r="IJ56" s="22"/>
      <c r="IK56" s="22"/>
    </row>
    <row r="57" spans="1:245" x14ac:dyDescent="0.25">
      <c r="A57" s="857" t="s">
        <v>40</v>
      </c>
      <c r="B57" s="858"/>
      <c r="C57" s="10" t="s">
        <v>37</v>
      </c>
      <c r="D57" s="25">
        <v>0.22</v>
      </c>
      <c r="E57" s="25">
        <v>0.20266261051837398</v>
      </c>
      <c r="F57" s="25">
        <v>0.20411245383383911</v>
      </c>
      <c r="G57" s="169">
        <v>0.2006340047996801</v>
      </c>
      <c r="H57" s="169">
        <v>0.2043772370695181</v>
      </c>
      <c r="I57" s="3">
        <v>0.20458960835103002</v>
      </c>
      <c r="J57" s="22"/>
      <c r="K57" s="22"/>
      <c r="L57" s="22"/>
      <c r="M57" s="22"/>
      <c r="N57" s="220">
        <f>AVERAGE(E57:M57)</f>
        <v>0.20327518291448826</v>
      </c>
      <c r="O57" s="15">
        <f t="shared" si="1"/>
        <v>-7.6021895843235182E-2</v>
      </c>
      <c r="P57" s="20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  <c r="II57" s="22"/>
      <c r="IJ57" s="22"/>
      <c r="IK57" s="22"/>
    </row>
    <row r="58" spans="1:245" x14ac:dyDescent="0.25">
      <c r="A58" s="857" t="s">
        <v>41</v>
      </c>
      <c r="B58" s="858"/>
      <c r="C58" s="10" t="s">
        <v>37</v>
      </c>
      <c r="D58" s="25"/>
      <c r="E58" s="25"/>
      <c r="F58" s="25"/>
      <c r="G58" s="169"/>
      <c r="H58" s="169"/>
      <c r="J58" s="22"/>
      <c r="K58" s="22"/>
      <c r="L58" s="22"/>
      <c r="M58" s="22"/>
      <c r="N58" s="220"/>
      <c r="O58" s="15"/>
      <c r="P58" s="20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  <c r="IJ58" s="22"/>
      <c r="IK58" s="22"/>
    </row>
    <row r="59" spans="1:245" x14ac:dyDescent="0.25">
      <c r="A59" s="857" t="s">
        <v>42</v>
      </c>
      <c r="B59" s="858"/>
      <c r="C59" s="10" t="s">
        <v>37</v>
      </c>
      <c r="D59" s="25"/>
      <c r="E59" s="25"/>
      <c r="F59" s="25"/>
      <c r="G59" s="169"/>
      <c r="H59" s="169"/>
      <c r="J59" s="22"/>
      <c r="K59" s="22"/>
      <c r="L59" s="22"/>
      <c r="M59" s="22"/>
      <c r="N59" s="220"/>
      <c r="O59" s="15"/>
      <c r="P59" s="20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  <c r="GW59" s="22"/>
      <c r="GX59" s="22"/>
      <c r="GY59" s="22"/>
      <c r="GZ59" s="22"/>
      <c r="HA59" s="22"/>
      <c r="HB59" s="22"/>
      <c r="HC59" s="22"/>
      <c r="HD59" s="22"/>
      <c r="HE59" s="22"/>
      <c r="HF59" s="22"/>
      <c r="HG59" s="22"/>
      <c r="HH59" s="22"/>
      <c r="HI59" s="22"/>
      <c r="HJ59" s="22"/>
      <c r="HK59" s="22"/>
      <c r="HL59" s="22"/>
      <c r="HM59" s="22"/>
      <c r="HN59" s="22"/>
      <c r="HO59" s="22"/>
      <c r="HP59" s="22"/>
      <c r="HQ59" s="22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  <c r="IH59" s="22"/>
      <c r="II59" s="22"/>
      <c r="IJ59" s="22"/>
      <c r="IK59" s="22"/>
    </row>
    <row r="60" spans="1:245" x14ac:dyDescent="0.25">
      <c r="A60" s="857" t="s">
        <v>43</v>
      </c>
      <c r="B60" s="858"/>
      <c r="C60" s="10" t="s">
        <v>37</v>
      </c>
      <c r="D60" s="25"/>
      <c r="E60" s="25"/>
      <c r="F60" s="25"/>
      <c r="G60" s="169"/>
      <c r="H60" s="169"/>
      <c r="J60" s="22"/>
      <c r="K60" s="22"/>
      <c r="L60" s="22"/>
      <c r="M60" s="22"/>
      <c r="N60" s="220"/>
      <c r="O60" s="15"/>
      <c r="P60" s="20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  <c r="IJ60" s="22"/>
      <c r="IK60" s="22"/>
    </row>
    <row r="61" spans="1:245" ht="17.25" x14ac:dyDescent="0.25">
      <c r="A61" s="863" t="s">
        <v>47</v>
      </c>
      <c r="B61" s="864"/>
      <c r="C61" s="10" t="s">
        <v>35</v>
      </c>
      <c r="D61" s="26">
        <v>186</v>
      </c>
      <c r="E61" s="26">
        <v>185.27593706160641</v>
      </c>
      <c r="F61" s="26">
        <v>185.58505768519552</v>
      </c>
      <c r="G61" s="170">
        <v>185.16283267667146</v>
      </c>
      <c r="H61" s="170">
        <v>185.51400525810539</v>
      </c>
      <c r="I61" s="3">
        <v>184.81155737386661</v>
      </c>
      <c r="J61" s="22"/>
      <c r="K61" s="22"/>
      <c r="L61" s="22"/>
      <c r="M61" s="22"/>
      <c r="N61" s="220">
        <f>AVERAGE(E61:M61)</f>
        <v>185.26987801108908</v>
      </c>
      <c r="O61" s="15">
        <f t="shared" si="1"/>
        <v>-3.9253870371555024E-3</v>
      </c>
      <c r="P61" s="20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  <c r="IJ61" s="22"/>
      <c r="IK61" s="22"/>
    </row>
    <row r="62" spans="1:245" x14ac:dyDescent="0.25">
      <c r="A62" s="857" t="s">
        <v>48</v>
      </c>
      <c r="B62" s="858"/>
      <c r="C62" s="10" t="s">
        <v>37</v>
      </c>
      <c r="D62" s="26"/>
      <c r="E62" s="26"/>
      <c r="F62" s="26"/>
      <c r="G62" s="170"/>
      <c r="H62" s="170"/>
      <c r="J62" s="22"/>
      <c r="K62" s="22"/>
      <c r="L62" s="22"/>
      <c r="M62" s="22"/>
      <c r="N62" s="220"/>
      <c r="O62" s="15"/>
      <c r="P62" s="20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  <c r="II62" s="22"/>
      <c r="IJ62" s="22"/>
      <c r="IK62" s="22"/>
    </row>
    <row r="63" spans="1:245" x14ac:dyDescent="0.25">
      <c r="A63" s="857" t="s">
        <v>49</v>
      </c>
      <c r="B63" s="858"/>
      <c r="C63" s="10" t="s">
        <v>37</v>
      </c>
      <c r="D63" s="26">
        <v>166.5</v>
      </c>
      <c r="E63" s="26">
        <v>162.83785898259822</v>
      </c>
      <c r="F63" s="26">
        <v>162.5329071079353</v>
      </c>
      <c r="G63" s="170">
        <v>162.64462809917356</v>
      </c>
      <c r="H63" s="170">
        <v>160.53846413722937</v>
      </c>
      <c r="I63" s="3">
        <v>161.71587403934603</v>
      </c>
      <c r="J63" s="22"/>
      <c r="K63" s="22"/>
      <c r="L63" s="22"/>
      <c r="M63" s="22"/>
      <c r="N63" s="220">
        <f>AVERAGE(E63:M63)</f>
        <v>162.05394647325653</v>
      </c>
      <c r="O63" s="15">
        <f t="shared" si="1"/>
        <v>-2.6703024184645461E-2</v>
      </c>
      <c r="P63" s="20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  <c r="IJ63" s="22"/>
      <c r="IK63" s="22"/>
    </row>
    <row r="64" spans="1:245" x14ac:dyDescent="0.25">
      <c r="A64" s="857" t="s">
        <v>50</v>
      </c>
      <c r="B64" s="858"/>
      <c r="C64" s="10" t="s">
        <v>37</v>
      </c>
      <c r="D64" s="26"/>
      <c r="E64" s="26"/>
      <c r="F64" s="26"/>
      <c r="G64" s="170"/>
      <c r="H64" s="170"/>
      <c r="J64" s="22"/>
      <c r="K64" s="22"/>
      <c r="L64" s="22"/>
      <c r="M64" s="22"/>
      <c r="N64" s="220"/>
      <c r="O64" s="15"/>
      <c r="P64" s="20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  <c r="IJ64" s="22"/>
      <c r="IK64" s="22"/>
    </row>
    <row r="65" spans="1:245" x14ac:dyDescent="0.25">
      <c r="A65" s="867" t="str">
        <f>$A$45</f>
        <v>3. Houblon cao (50%)/1000 L  nha 13 oP (75% Malt)</v>
      </c>
      <c r="B65" s="868"/>
      <c r="C65" s="10" t="s">
        <v>35</v>
      </c>
      <c r="D65" s="27">
        <v>0.09</v>
      </c>
      <c r="E65" s="27">
        <v>7.7918949704675999E-2</v>
      </c>
      <c r="F65" s="27">
        <v>8.9771877909614911E-2</v>
      </c>
      <c r="G65" s="171">
        <v>8.9079748151584925E-2</v>
      </c>
      <c r="H65" s="171">
        <v>8.9291000287212985E-2</v>
      </c>
      <c r="I65" s="3">
        <v>8.8912944078871986E-2</v>
      </c>
      <c r="J65" s="22"/>
      <c r="K65" s="22"/>
      <c r="L65" s="22"/>
      <c r="M65" s="22"/>
      <c r="N65" s="220">
        <f>AVERAGE(E65:M65)</f>
        <v>8.6994904026392164E-2</v>
      </c>
      <c r="O65" s="15">
        <f t="shared" si="1"/>
        <v>-3.338995526230925E-2</v>
      </c>
      <c r="P65" s="20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  <c r="IH65" s="22"/>
      <c r="II65" s="22"/>
      <c r="IJ65" s="22"/>
      <c r="IK65" s="22"/>
    </row>
    <row r="66" spans="1:245" x14ac:dyDescent="0.25">
      <c r="A66" s="857" t="s">
        <v>48</v>
      </c>
      <c r="B66" s="858"/>
      <c r="C66" s="10" t="s">
        <v>37</v>
      </c>
      <c r="D66" s="27"/>
      <c r="E66" s="27"/>
      <c r="F66" s="27"/>
      <c r="G66" s="171"/>
      <c r="H66" s="171"/>
      <c r="J66" s="22"/>
      <c r="K66" s="22"/>
      <c r="L66" s="22"/>
      <c r="M66" s="22"/>
      <c r="N66" s="220"/>
      <c r="O66" s="15"/>
      <c r="P66" s="20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  <c r="ID66" s="22"/>
      <c r="IE66" s="22"/>
      <c r="IF66" s="22"/>
      <c r="IG66" s="22"/>
      <c r="IH66" s="22"/>
      <c r="II66" s="22"/>
      <c r="IJ66" s="22"/>
      <c r="IK66" s="22"/>
    </row>
    <row r="67" spans="1:245" x14ac:dyDescent="0.25">
      <c r="A67" s="857" t="s">
        <v>49</v>
      </c>
      <c r="B67" s="858"/>
      <c r="C67" s="10" t="s">
        <v>37</v>
      </c>
      <c r="D67" s="27">
        <v>8.3500000000000005E-2</v>
      </c>
      <c r="E67" s="27">
        <v>7.5603440952505097E-2</v>
      </c>
      <c r="F67" s="27">
        <v>7.85624294847687E-2</v>
      </c>
      <c r="G67" s="171">
        <v>7.8478942148760333E-2</v>
      </c>
      <c r="H67" s="171">
        <v>7.7264218643935942E-2</v>
      </c>
      <c r="I67" s="3">
        <v>7.7834731669174137E-2</v>
      </c>
      <c r="J67" s="22"/>
      <c r="K67" s="22"/>
      <c r="L67" s="22"/>
      <c r="M67" s="22"/>
      <c r="N67" s="220">
        <f>AVERAGE(E67:M67)</f>
        <v>7.754875257982885E-2</v>
      </c>
      <c r="O67" s="15">
        <f t="shared" si="1"/>
        <v>-7.1272424193666514E-2</v>
      </c>
      <c r="P67" s="20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  <c r="ID67" s="22"/>
      <c r="IE67" s="22"/>
      <c r="IF67" s="22"/>
      <c r="IG67" s="22"/>
      <c r="IH67" s="22"/>
      <c r="II67" s="22"/>
      <c r="IJ67" s="22"/>
      <c r="IK67" s="22"/>
    </row>
    <row r="68" spans="1:245" x14ac:dyDescent="0.25">
      <c r="A68" s="857" t="s">
        <v>50</v>
      </c>
      <c r="B68" s="858"/>
      <c r="C68" s="10" t="s">
        <v>37</v>
      </c>
      <c r="D68" s="27"/>
      <c r="E68" s="27"/>
      <c r="F68" s="27"/>
      <c r="G68" s="171"/>
      <c r="H68" s="171"/>
      <c r="J68" s="22"/>
      <c r="K68" s="22"/>
      <c r="L68" s="22"/>
      <c r="M68" s="22"/>
      <c r="N68" s="220"/>
      <c r="O68" s="15"/>
      <c r="P68" s="20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  <c r="EQ68" s="22"/>
      <c r="ER68" s="22"/>
      <c r="ES68" s="22"/>
      <c r="ET68" s="22"/>
      <c r="EU68" s="22"/>
      <c r="EV68" s="22"/>
      <c r="EW68" s="22"/>
      <c r="EX68" s="22"/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  <c r="GW68" s="22"/>
      <c r="GX68" s="22"/>
      <c r="GY68" s="22"/>
      <c r="GZ68" s="22"/>
      <c r="HA68" s="22"/>
      <c r="HB68" s="22"/>
      <c r="HC68" s="22"/>
      <c r="HD68" s="22"/>
      <c r="HE68" s="22"/>
      <c r="HF68" s="22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22"/>
      <c r="HR68" s="22"/>
      <c r="HS68" s="22"/>
      <c r="HT68" s="22"/>
      <c r="HU68" s="22"/>
      <c r="HV68" s="22"/>
      <c r="HW68" s="22"/>
      <c r="HX68" s="22"/>
      <c r="HY68" s="22"/>
      <c r="HZ68" s="22"/>
      <c r="IA68" s="22"/>
      <c r="IB68" s="22"/>
      <c r="IC68" s="22"/>
      <c r="ID68" s="22"/>
      <c r="IE68" s="22"/>
      <c r="IF68" s="22"/>
      <c r="IG68" s="22"/>
      <c r="IH68" s="22"/>
      <c r="II68" s="22"/>
      <c r="IJ68" s="22"/>
      <c r="IK68" s="22"/>
    </row>
    <row r="69" spans="1:245" x14ac:dyDescent="0.25">
      <c r="A69" s="867" t="s">
        <v>51</v>
      </c>
      <c r="B69" s="868"/>
      <c r="C69" s="10" t="s">
        <v>35</v>
      </c>
      <c r="D69" s="28">
        <v>0.25</v>
      </c>
      <c r="E69" s="27">
        <v>0.24258261374449644</v>
      </c>
      <c r="F69" s="27">
        <v>0.2425800765828246</v>
      </c>
      <c r="G69" s="171">
        <v>0.24119208956354196</v>
      </c>
      <c r="H69" s="171">
        <v>0.24096430315935252</v>
      </c>
      <c r="I69" s="3">
        <v>0.23994889182523782</v>
      </c>
      <c r="J69" s="22"/>
      <c r="K69" s="22"/>
      <c r="L69" s="22"/>
      <c r="M69" s="22"/>
      <c r="N69" s="220">
        <f>AVERAGE(E69:M69)</f>
        <v>0.24145359497509072</v>
      </c>
      <c r="O69" s="15">
        <f t="shared" si="1"/>
        <v>-3.4185620099637104E-2</v>
      </c>
      <c r="P69" s="20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  <c r="GW69" s="22"/>
      <c r="GX69" s="22"/>
      <c r="GY69" s="22"/>
      <c r="GZ69" s="22"/>
      <c r="HA69" s="22"/>
      <c r="HB69" s="22"/>
      <c r="HC69" s="22"/>
      <c r="HD69" s="22"/>
      <c r="HE69" s="22"/>
      <c r="HF69" s="22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22"/>
      <c r="HR69" s="22"/>
      <c r="HS69" s="22"/>
      <c r="HT69" s="22"/>
      <c r="HU69" s="22"/>
      <c r="HV69" s="22"/>
      <c r="HW69" s="22"/>
      <c r="HX69" s="22"/>
      <c r="HY69" s="22"/>
      <c r="HZ69" s="22"/>
      <c r="IA69" s="22"/>
      <c r="IB69" s="22"/>
      <c r="IC69" s="22"/>
      <c r="ID69" s="22"/>
      <c r="IE69" s="22"/>
      <c r="IF69" s="22"/>
      <c r="IG69" s="22"/>
      <c r="IH69" s="22"/>
      <c r="II69" s="22"/>
      <c r="IJ69" s="22"/>
      <c r="IK69" s="22"/>
    </row>
    <row r="70" spans="1:245" x14ac:dyDescent="0.25">
      <c r="A70" s="857" t="s">
        <v>48</v>
      </c>
      <c r="B70" s="858"/>
      <c r="C70" s="10" t="s">
        <v>37</v>
      </c>
      <c r="D70" s="28"/>
      <c r="E70" s="28"/>
      <c r="F70" s="28"/>
      <c r="G70" s="172"/>
      <c r="H70" s="172"/>
      <c r="J70" s="22"/>
      <c r="K70" s="22"/>
      <c r="L70" s="22"/>
      <c r="M70" s="22"/>
      <c r="N70" s="220"/>
      <c r="O70" s="15"/>
      <c r="P70" s="20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  <c r="EC70" s="22"/>
      <c r="ED70" s="22"/>
      <c r="EE70" s="22"/>
      <c r="EF70" s="22"/>
      <c r="EG70" s="22"/>
      <c r="EH70" s="22"/>
      <c r="EI70" s="22"/>
      <c r="EJ70" s="22"/>
      <c r="EK70" s="22"/>
      <c r="EL70" s="22"/>
      <c r="EM70" s="22"/>
      <c r="EN70" s="22"/>
      <c r="EO70" s="22"/>
      <c r="EP70" s="22"/>
      <c r="EQ70" s="22"/>
      <c r="ER70" s="22"/>
      <c r="ES70" s="22"/>
      <c r="ET70" s="22"/>
      <c r="EU70" s="22"/>
      <c r="EV70" s="22"/>
      <c r="EW70" s="22"/>
      <c r="EX70" s="22"/>
      <c r="EY70" s="22"/>
      <c r="EZ70" s="22"/>
      <c r="FA70" s="22"/>
      <c r="FB70" s="22"/>
      <c r="FC70" s="22"/>
      <c r="FD70" s="22"/>
      <c r="FE70" s="22"/>
      <c r="FF70" s="22"/>
      <c r="FG70" s="22"/>
      <c r="FH70" s="22"/>
      <c r="FI70" s="22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/>
      <c r="GB70" s="22"/>
      <c r="GC70" s="22"/>
      <c r="GD70" s="22"/>
      <c r="GE70" s="22"/>
      <c r="GF70" s="22"/>
      <c r="GG70" s="22"/>
      <c r="GH70" s="22"/>
      <c r="GI70" s="22"/>
      <c r="GJ70" s="22"/>
      <c r="GK70" s="22"/>
      <c r="GL70" s="22"/>
      <c r="GM70" s="22"/>
      <c r="GN70" s="22"/>
      <c r="GO70" s="22"/>
      <c r="GP70" s="22"/>
      <c r="GQ70" s="22"/>
      <c r="GR70" s="22"/>
      <c r="GS70" s="22"/>
      <c r="GT70" s="22"/>
      <c r="GU70" s="22"/>
      <c r="GV70" s="22"/>
      <c r="GW70" s="22"/>
      <c r="GX70" s="22"/>
      <c r="GY70" s="22"/>
      <c r="GZ70" s="22"/>
      <c r="HA70" s="22"/>
      <c r="HB70" s="22"/>
      <c r="HC70" s="22"/>
      <c r="HD70" s="22"/>
      <c r="HE70" s="22"/>
      <c r="HF70" s="22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22"/>
      <c r="HR70" s="22"/>
      <c r="HS70" s="22"/>
      <c r="HT70" s="22"/>
      <c r="HU70" s="22"/>
      <c r="HV70" s="22"/>
      <c r="HW70" s="22"/>
      <c r="HX70" s="22"/>
      <c r="HY70" s="22"/>
      <c r="HZ70" s="22"/>
      <c r="IA70" s="22"/>
      <c r="IB70" s="22"/>
      <c r="IC70" s="22"/>
      <c r="ID70" s="22"/>
      <c r="IE70" s="22"/>
      <c r="IF70" s="22"/>
      <c r="IG70" s="22"/>
      <c r="IH70" s="22"/>
      <c r="II70" s="22"/>
      <c r="IJ70" s="22"/>
      <c r="IK70" s="22"/>
    </row>
    <row r="71" spans="1:245" x14ac:dyDescent="0.25">
      <c r="A71" s="857" t="s">
        <v>49</v>
      </c>
      <c r="B71" s="858"/>
      <c r="C71" s="10" t="s">
        <v>37</v>
      </c>
      <c r="D71" s="28">
        <v>0.216</v>
      </c>
      <c r="E71" s="28">
        <v>0.21361242123097177</v>
      </c>
      <c r="F71" s="28">
        <v>0.2117758555848063</v>
      </c>
      <c r="G71" s="172">
        <v>0.21304066115702477</v>
      </c>
      <c r="H71" s="172">
        <v>0.20886632679104056</v>
      </c>
      <c r="I71" s="3">
        <v>0.21019742148464796</v>
      </c>
      <c r="J71" s="22"/>
      <c r="K71" s="22"/>
      <c r="L71" s="22"/>
      <c r="M71" s="22"/>
      <c r="N71" s="220">
        <f>AVERAGE(E71:M71)</f>
        <v>0.2114985372496983</v>
      </c>
      <c r="O71" s="15">
        <f t="shared" si="1"/>
        <v>-2.0840105325470804E-2</v>
      </c>
      <c r="P71" s="20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  <c r="EC71" s="22"/>
      <c r="ED71" s="22"/>
      <c r="EE71" s="22"/>
      <c r="EF71" s="22"/>
      <c r="EG71" s="22"/>
      <c r="EH71" s="22"/>
      <c r="EI71" s="22"/>
      <c r="EJ71" s="22"/>
      <c r="EK71" s="22"/>
      <c r="EL71" s="22"/>
      <c r="EM71" s="22"/>
      <c r="EN71" s="22"/>
      <c r="EO71" s="22"/>
      <c r="EP71" s="22"/>
      <c r="EQ71" s="22"/>
      <c r="ER71" s="22"/>
      <c r="ES71" s="22"/>
      <c r="ET71" s="22"/>
      <c r="EU71" s="22"/>
      <c r="EV71" s="22"/>
      <c r="EW71" s="22"/>
      <c r="EX71" s="22"/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2"/>
      <c r="GE71" s="22"/>
      <c r="GF71" s="22"/>
      <c r="GG71" s="22"/>
      <c r="GH71" s="22"/>
      <c r="GI71" s="22"/>
      <c r="GJ71" s="22"/>
      <c r="GK71" s="22"/>
      <c r="GL71" s="22"/>
      <c r="GM71" s="22"/>
      <c r="GN71" s="22"/>
      <c r="GO71" s="22"/>
      <c r="GP71" s="22"/>
      <c r="GQ71" s="22"/>
      <c r="GR71" s="22"/>
      <c r="GS71" s="22"/>
      <c r="GT71" s="22"/>
      <c r="GU71" s="22"/>
      <c r="GV71" s="22"/>
      <c r="GW71" s="22"/>
      <c r="GX71" s="22"/>
      <c r="GY71" s="22"/>
      <c r="GZ71" s="22"/>
      <c r="HA71" s="22"/>
      <c r="HB71" s="22"/>
      <c r="HC71" s="22"/>
      <c r="HD71" s="22"/>
      <c r="HE71" s="22"/>
      <c r="HF71" s="22"/>
      <c r="HG71" s="22"/>
      <c r="HH71" s="22"/>
      <c r="HI71" s="22"/>
      <c r="HJ71" s="22"/>
      <c r="HK71" s="22"/>
      <c r="HL71" s="22"/>
      <c r="HM71" s="22"/>
      <c r="HN71" s="22"/>
      <c r="HO71" s="22"/>
      <c r="HP71" s="22"/>
      <c r="HQ71" s="22"/>
      <c r="HR71" s="22"/>
      <c r="HS71" s="22"/>
      <c r="HT71" s="22"/>
      <c r="HU71" s="22"/>
      <c r="HV71" s="22"/>
      <c r="HW71" s="22"/>
      <c r="HX71" s="22"/>
      <c r="HY71" s="22"/>
      <c r="HZ71" s="22"/>
      <c r="IA71" s="22"/>
      <c r="IB71" s="22"/>
      <c r="IC71" s="22"/>
      <c r="ID71" s="22"/>
      <c r="IE71" s="22"/>
      <c r="IF71" s="22"/>
      <c r="IG71" s="22"/>
      <c r="IH71" s="22"/>
      <c r="II71" s="22"/>
      <c r="IJ71" s="22"/>
      <c r="IK71" s="22"/>
    </row>
    <row r="72" spans="1:245" x14ac:dyDescent="0.25">
      <c r="A72" s="857" t="s">
        <v>50</v>
      </c>
      <c r="B72" s="858"/>
      <c r="C72" s="10" t="s">
        <v>37</v>
      </c>
      <c r="D72" s="28"/>
      <c r="E72" s="28"/>
      <c r="F72" s="28"/>
      <c r="G72" s="172"/>
      <c r="H72" s="172"/>
      <c r="J72" s="22"/>
      <c r="K72" s="22"/>
      <c r="L72" s="22"/>
      <c r="M72" s="22"/>
      <c r="N72" s="220"/>
      <c r="O72" s="15"/>
      <c r="P72" s="20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22"/>
      <c r="HV72" s="22"/>
      <c r="HW72" s="22"/>
      <c r="HX72" s="22"/>
      <c r="HY72" s="22"/>
      <c r="HZ72" s="22"/>
      <c r="IA72" s="22"/>
      <c r="IB72" s="22"/>
      <c r="IC72" s="22"/>
      <c r="ID72" s="22"/>
      <c r="IE72" s="22"/>
      <c r="IF72" s="22"/>
      <c r="IG72" s="22"/>
      <c r="IH72" s="22"/>
      <c r="II72" s="22"/>
      <c r="IJ72" s="22"/>
      <c r="IK72" s="22"/>
    </row>
    <row r="73" spans="1:245" x14ac:dyDescent="0.25">
      <c r="A73" s="865" t="s">
        <v>52</v>
      </c>
      <c r="B73" s="866"/>
      <c r="C73" s="10" t="s">
        <v>35</v>
      </c>
      <c r="D73" s="29">
        <v>3.4000000000000002E-2</v>
      </c>
      <c r="E73" s="29">
        <v>2.6499516485276244E-2</v>
      </c>
      <c r="F73" s="29">
        <v>2.9873209098759575E-2</v>
      </c>
      <c r="G73" s="173">
        <v>3.115152918422058E-2</v>
      </c>
      <c r="H73" s="173">
        <v>3.3926183275788398E-2</v>
      </c>
      <c r="I73" s="3">
        <v>3.3348415808279692E-2</v>
      </c>
      <c r="J73" s="22"/>
      <c r="K73" s="22"/>
      <c r="L73" s="22"/>
      <c r="M73" s="22"/>
      <c r="N73" s="220">
        <f>AVERAGE(E73:M73)</f>
        <v>3.0959770770464894E-2</v>
      </c>
      <c r="O73" s="15">
        <f t="shared" si="1"/>
        <v>-8.9418506751032592E-2</v>
      </c>
      <c r="P73" s="20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22"/>
      <c r="HT73" s="22"/>
      <c r="HU73" s="22"/>
      <c r="HV73" s="22"/>
      <c r="HW73" s="22"/>
      <c r="HX73" s="22"/>
      <c r="HY73" s="22"/>
      <c r="HZ73" s="22"/>
      <c r="IA73" s="22"/>
      <c r="IB73" s="22"/>
      <c r="IC73" s="22"/>
      <c r="ID73" s="22"/>
      <c r="IE73" s="22"/>
      <c r="IF73" s="22"/>
      <c r="IG73" s="22"/>
      <c r="IH73" s="22"/>
      <c r="II73" s="22"/>
      <c r="IJ73" s="22"/>
      <c r="IK73" s="22"/>
    </row>
    <row r="74" spans="1:245" x14ac:dyDescent="0.25">
      <c r="A74" s="857" t="s">
        <v>48</v>
      </c>
      <c r="B74" s="858"/>
      <c r="C74" s="10" t="s">
        <v>37</v>
      </c>
      <c r="D74" s="29"/>
      <c r="E74" s="29"/>
      <c r="F74" s="29"/>
      <c r="G74" s="173"/>
      <c r="H74" s="173"/>
      <c r="J74" s="22"/>
      <c r="K74" s="22"/>
      <c r="L74" s="22"/>
      <c r="M74" s="22"/>
      <c r="N74" s="220"/>
      <c r="O74" s="15"/>
      <c r="P74" s="20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  <c r="EC74" s="22"/>
      <c r="ED74" s="22"/>
      <c r="EE74" s="22"/>
      <c r="EF74" s="22"/>
      <c r="EG74" s="22"/>
      <c r="EH74" s="22"/>
      <c r="EI74" s="22"/>
      <c r="EJ74" s="22"/>
      <c r="EK74" s="22"/>
      <c r="EL74" s="22"/>
      <c r="EM74" s="22"/>
      <c r="EN74" s="22"/>
      <c r="EO74" s="22"/>
      <c r="EP74" s="22"/>
      <c r="EQ74" s="22"/>
      <c r="ER74" s="22"/>
      <c r="ES74" s="22"/>
      <c r="ET74" s="22"/>
      <c r="EU74" s="22"/>
      <c r="EV74" s="22"/>
      <c r="EW74" s="22"/>
      <c r="EX74" s="22"/>
      <c r="EY74" s="22"/>
      <c r="EZ74" s="22"/>
      <c r="FA74" s="22"/>
      <c r="FB74" s="22"/>
      <c r="FC74" s="22"/>
      <c r="FD74" s="22"/>
      <c r="FE74" s="22"/>
      <c r="FF74" s="22"/>
      <c r="FG74" s="22"/>
      <c r="FH74" s="22"/>
      <c r="FI74" s="22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2"/>
      <c r="GL74" s="22"/>
      <c r="GM74" s="22"/>
      <c r="GN74" s="22"/>
      <c r="GO74" s="22"/>
      <c r="GP74" s="22"/>
      <c r="GQ74" s="22"/>
      <c r="GR74" s="22"/>
      <c r="GS74" s="22"/>
      <c r="GT74" s="22"/>
      <c r="GU74" s="22"/>
      <c r="GV74" s="22"/>
      <c r="GW74" s="22"/>
      <c r="GX74" s="22"/>
      <c r="GY74" s="22"/>
      <c r="GZ74" s="22"/>
      <c r="HA74" s="22"/>
      <c r="HB74" s="22"/>
      <c r="HC74" s="22"/>
      <c r="HD74" s="22"/>
      <c r="HE74" s="22"/>
      <c r="HF74" s="22"/>
      <c r="HG74" s="22"/>
      <c r="HH74" s="22"/>
      <c r="HI74" s="22"/>
      <c r="HJ74" s="22"/>
      <c r="HK74" s="22"/>
      <c r="HL74" s="22"/>
      <c r="HM74" s="22"/>
      <c r="HN74" s="22"/>
      <c r="HO74" s="22"/>
      <c r="HP74" s="22"/>
      <c r="HQ74" s="22"/>
      <c r="HR74" s="22"/>
      <c r="HS74" s="22"/>
      <c r="HT74" s="22"/>
      <c r="HU74" s="22"/>
      <c r="HV74" s="22"/>
      <c r="HW74" s="22"/>
      <c r="HX74" s="22"/>
      <c r="HY74" s="22"/>
      <c r="HZ74" s="22"/>
      <c r="IA74" s="22"/>
      <c r="IB74" s="22"/>
      <c r="IC74" s="22"/>
      <c r="ID74" s="22"/>
      <c r="IE74" s="22"/>
      <c r="IF74" s="22"/>
      <c r="IG74" s="22"/>
      <c r="IH74" s="22"/>
      <c r="II74" s="22"/>
      <c r="IJ74" s="22"/>
      <c r="IK74" s="22"/>
    </row>
    <row r="75" spans="1:245" x14ac:dyDescent="0.25">
      <c r="A75" s="857" t="s">
        <v>49</v>
      </c>
      <c r="B75" s="858"/>
      <c r="C75" s="10" t="s">
        <v>37</v>
      </c>
      <c r="D75" s="29">
        <v>0.03</v>
      </c>
      <c r="E75" s="29">
        <v>2.98920461117878E-2</v>
      </c>
      <c r="F75" s="29">
        <v>2.8206092515983446E-2</v>
      </c>
      <c r="G75" s="173">
        <v>2.6181818181818178E-2</v>
      </c>
      <c r="H75" s="173">
        <v>2.8168218187843864E-2</v>
      </c>
      <c r="I75" s="3">
        <v>2.9573365326139911E-2</v>
      </c>
      <c r="J75" s="22"/>
      <c r="K75" s="22"/>
      <c r="L75" s="22"/>
      <c r="M75" s="22"/>
      <c r="N75" s="220">
        <f>AVERAGE(E75:M75)</f>
        <v>2.840430806471464E-2</v>
      </c>
      <c r="O75" s="15">
        <f t="shared" si="1"/>
        <v>-5.3189731176178645E-2</v>
      </c>
      <c r="P75" s="20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  <c r="EC75" s="22"/>
      <c r="ED75" s="22"/>
      <c r="EE75" s="22"/>
      <c r="EF75" s="22"/>
      <c r="EG75" s="22"/>
      <c r="EH75" s="22"/>
      <c r="EI75" s="22"/>
      <c r="EJ75" s="22"/>
      <c r="EK75" s="22"/>
      <c r="EL75" s="22"/>
      <c r="EM75" s="22"/>
      <c r="EN75" s="22"/>
      <c r="EO75" s="22"/>
      <c r="EP75" s="22"/>
      <c r="EQ75" s="22"/>
      <c r="ER75" s="22"/>
      <c r="ES75" s="22"/>
      <c r="ET75" s="22"/>
      <c r="EU75" s="22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2"/>
      <c r="HF75" s="22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22"/>
      <c r="HR75" s="22"/>
      <c r="HS75" s="22"/>
      <c r="HT75" s="22"/>
      <c r="HU75" s="22"/>
      <c r="HV75" s="22"/>
      <c r="HW75" s="22"/>
      <c r="HX75" s="22"/>
      <c r="HY75" s="22"/>
      <c r="HZ75" s="22"/>
      <c r="IA75" s="22"/>
      <c r="IB75" s="22"/>
      <c r="IC75" s="22"/>
      <c r="ID75" s="22"/>
      <c r="IE75" s="22"/>
      <c r="IF75" s="22"/>
      <c r="IG75" s="22"/>
      <c r="IH75" s="22"/>
      <c r="II75" s="22"/>
      <c r="IJ75" s="22"/>
      <c r="IK75" s="22"/>
    </row>
    <row r="76" spans="1:245" x14ac:dyDescent="0.25">
      <c r="A76" s="857" t="s">
        <v>50</v>
      </c>
      <c r="B76" s="858"/>
      <c r="C76" s="10" t="s">
        <v>37</v>
      </c>
      <c r="D76" s="29"/>
      <c r="E76" s="29"/>
      <c r="F76" s="29"/>
      <c r="G76" s="173"/>
      <c r="H76" s="173"/>
      <c r="J76" s="22"/>
      <c r="K76" s="22"/>
      <c r="L76" s="22"/>
      <c r="M76" s="22"/>
      <c r="N76" s="220"/>
      <c r="O76" s="15"/>
      <c r="P76" s="20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  <c r="EC76" s="22"/>
      <c r="ED76" s="22"/>
      <c r="EE76" s="22"/>
      <c r="EF76" s="22"/>
      <c r="EG76" s="22"/>
      <c r="EH76" s="22"/>
      <c r="EI76" s="22"/>
      <c r="EJ76" s="22"/>
      <c r="EK76" s="22"/>
      <c r="EL76" s="22"/>
      <c r="EM76" s="22"/>
      <c r="EN76" s="22"/>
      <c r="EO76" s="22"/>
      <c r="EP76" s="22"/>
      <c r="EQ76" s="22"/>
      <c r="ER76" s="22"/>
      <c r="ES76" s="22"/>
      <c r="ET76" s="22"/>
      <c r="EU76" s="22"/>
      <c r="EV76" s="22"/>
      <c r="EW76" s="22"/>
      <c r="EX76" s="22"/>
      <c r="EY76" s="22"/>
      <c r="EZ76" s="22"/>
      <c r="FA76" s="22"/>
      <c r="FB76" s="22"/>
      <c r="FC76" s="22"/>
      <c r="FD76" s="22"/>
      <c r="FE76" s="22"/>
      <c r="FF76" s="22"/>
      <c r="FG76" s="22"/>
      <c r="FH76" s="22"/>
      <c r="FI76" s="22"/>
      <c r="FJ76" s="22"/>
      <c r="FK76" s="22"/>
      <c r="FL76" s="22"/>
      <c r="FM76" s="22"/>
      <c r="FN76" s="22"/>
      <c r="FO76" s="22"/>
      <c r="FP76" s="22"/>
      <c r="FQ76" s="22"/>
      <c r="FR76" s="22"/>
      <c r="FS76" s="22"/>
      <c r="FT76" s="22"/>
      <c r="FU76" s="22"/>
      <c r="FV76" s="22"/>
      <c r="FW76" s="22"/>
      <c r="FX76" s="22"/>
      <c r="FY76" s="22"/>
      <c r="FZ76" s="22"/>
      <c r="GA76" s="22"/>
      <c r="GB76" s="22"/>
      <c r="GC76" s="22"/>
      <c r="GD76" s="22"/>
      <c r="GE76" s="22"/>
      <c r="GF76" s="22"/>
      <c r="GG76" s="22"/>
      <c r="GH76" s="22"/>
      <c r="GI76" s="22"/>
      <c r="GJ76" s="22"/>
      <c r="GK76" s="22"/>
      <c r="GL76" s="22"/>
      <c r="GM76" s="22"/>
      <c r="GN76" s="22"/>
      <c r="GO76" s="22"/>
      <c r="GP76" s="22"/>
      <c r="GQ76" s="22"/>
      <c r="GR76" s="22"/>
      <c r="GS76" s="22"/>
      <c r="GT76" s="22"/>
      <c r="GU76" s="22"/>
      <c r="GV76" s="22"/>
      <c r="GW76" s="22"/>
      <c r="GX76" s="22"/>
      <c r="GY76" s="22"/>
      <c r="GZ76" s="22"/>
      <c r="HA76" s="22"/>
      <c r="HB76" s="22"/>
      <c r="HC76" s="22"/>
      <c r="HD76" s="22"/>
      <c r="HE76" s="22"/>
      <c r="HF76" s="22"/>
      <c r="HG76" s="22"/>
      <c r="HH76" s="22"/>
      <c r="HI76" s="22"/>
      <c r="HJ76" s="22"/>
      <c r="HK76" s="22"/>
      <c r="HL76" s="22"/>
      <c r="HM76" s="22"/>
      <c r="HN76" s="22"/>
      <c r="HO76" s="22"/>
      <c r="HP76" s="22"/>
      <c r="HQ76" s="22"/>
      <c r="HR76" s="22"/>
      <c r="HS76" s="22"/>
      <c r="HT76" s="22"/>
      <c r="HU76" s="22"/>
      <c r="HV76" s="22"/>
      <c r="HW76" s="22"/>
      <c r="HX76" s="22"/>
      <c r="HY76" s="22"/>
      <c r="HZ76" s="22"/>
      <c r="IA76" s="22"/>
      <c r="IB76" s="22"/>
      <c r="IC76" s="22"/>
      <c r="ID76" s="22"/>
      <c r="IE76" s="22"/>
      <c r="IF76" s="22"/>
      <c r="IG76" s="22"/>
      <c r="IH76" s="22"/>
      <c r="II76" s="22"/>
      <c r="IJ76" s="22"/>
      <c r="IK76" s="22"/>
    </row>
    <row r="77" spans="1:245" ht="17.25" x14ac:dyDescent="0.25">
      <c r="A77" s="865" t="s">
        <v>53</v>
      </c>
      <c r="B77" s="866"/>
      <c r="C77" s="10" t="s">
        <v>35</v>
      </c>
      <c r="D77" s="29">
        <v>3.4000000000000002E-2</v>
      </c>
      <c r="E77" s="29">
        <v>2.9703822259000496E-2</v>
      </c>
      <c r="F77" s="29">
        <v>2.9545054854863695E-2</v>
      </c>
      <c r="G77" s="173">
        <v>3.1287707721552774E-2</v>
      </c>
      <c r="H77" s="173">
        <v>3.3824843814822092E-2</v>
      </c>
      <c r="I77" s="3">
        <v>3.1749573965109495E-2</v>
      </c>
      <c r="J77" s="22"/>
      <c r="K77" s="22"/>
      <c r="L77" s="22"/>
      <c r="M77" s="22"/>
      <c r="N77" s="220">
        <f>AVERAGE(E77:M77)</f>
        <v>3.1222200523069711E-2</v>
      </c>
      <c r="O77" s="15">
        <f t="shared" si="1"/>
        <v>-8.1699984615596799E-2</v>
      </c>
      <c r="P77" s="20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22"/>
      <c r="HW77" s="22"/>
      <c r="HX77" s="22"/>
      <c r="HY77" s="22"/>
      <c r="HZ77" s="22"/>
      <c r="IA77" s="22"/>
      <c r="IB77" s="22"/>
      <c r="IC77" s="22"/>
      <c r="ID77" s="22"/>
      <c r="IE77" s="22"/>
      <c r="IF77" s="22"/>
      <c r="IG77" s="22"/>
      <c r="IH77" s="22"/>
      <c r="II77" s="22"/>
      <c r="IJ77" s="22"/>
      <c r="IK77" s="22"/>
    </row>
    <row r="78" spans="1:245" x14ac:dyDescent="0.25">
      <c r="A78" s="857" t="s">
        <v>36</v>
      </c>
      <c r="B78" s="858"/>
      <c r="C78" s="10" t="s">
        <v>37</v>
      </c>
      <c r="D78" s="29">
        <v>3.2000000000000001E-2</v>
      </c>
      <c r="E78" s="29">
        <v>3.1788185137373082E-2</v>
      </c>
      <c r="F78" s="29">
        <v>2.9357886730564425E-2</v>
      </c>
      <c r="G78" s="173">
        <v>2.7932666497597354E-2</v>
      </c>
      <c r="H78" s="173">
        <v>2.7328786445843963E-2</v>
      </c>
      <c r="I78" s="3">
        <v>3.1602438902097699E-2</v>
      </c>
      <c r="J78" s="22"/>
      <c r="K78" s="22"/>
      <c r="L78" s="22"/>
      <c r="M78" s="22"/>
      <c r="N78" s="220">
        <f>AVERAGE(E78:M78)</f>
        <v>2.9601992742695305E-2</v>
      </c>
      <c r="O78" s="15">
        <f t="shared" si="1"/>
        <v>-7.4937726790771736E-2</v>
      </c>
      <c r="P78" s="20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  <c r="EC78" s="22"/>
      <c r="ED78" s="22"/>
      <c r="EE78" s="22"/>
      <c r="EF78" s="22"/>
      <c r="EG78" s="22"/>
      <c r="EH78" s="22"/>
      <c r="EI78" s="22"/>
      <c r="EJ78" s="22"/>
      <c r="EK78" s="22"/>
      <c r="EL78" s="22"/>
      <c r="EM78" s="22"/>
      <c r="EN78" s="22"/>
      <c r="EO78" s="22"/>
      <c r="EP78" s="22"/>
      <c r="EQ78" s="22"/>
      <c r="ER78" s="22"/>
      <c r="ES78" s="22"/>
      <c r="ET78" s="22"/>
      <c r="EU78" s="22"/>
      <c r="EV78" s="22"/>
      <c r="EW78" s="22"/>
      <c r="EX78" s="22"/>
      <c r="EY78" s="22"/>
      <c r="EZ78" s="22"/>
      <c r="FA78" s="22"/>
      <c r="FB78" s="22"/>
      <c r="FC78" s="22"/>
      <c r="FD78" s="22"/>
      <c r="FE78" s="22"/>
      <c r="FF78" s="22"/>
      <c r="FG78" s="22"/>
      <c r="FH78" s="22"/>
      <c r="FI78" s="22"/>
      <c r="FJ78" s="22"/>
      <c r="FK78" s="22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  <c r="FZ78" s="22"/>
      <c r="GA78" s="22"/>
      <c r="GB78" s="22"/>
      <c r="GC78" s="22"/>
      <c r="GD78" s="22"/>
      <c r="GE78" s="22"/>
      <c r="GF78" s="22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22"/>
      <c r="GT78" s="22"/>
      <c r="GU78" s="22"/>
      <c r="GV78" s="22"/>
      <c r="GW78" s="22"/>
      <c r="GX78" s="22"/>
      <c r="GY78" s="22"/>
      <c r="GZ78" s="22"/>
      <c r="HA78" s="22"/>
      <c r="HB78" s="22"/>
      <c r="HC78" s="22"/>
      <c r="HD78" s="22"/>
      <c r="HE78" s="22"/>
      <c r="HF78" s="22"/>
      <c r="HG78" s="22"/>
      <c r="HH78" s="22"/>
      <c r="HI78" s="22"/>
      <c r="HJ78" s="22"/>
      <c r="HK78" s="22"/>
      <c r="HL78" s="22"/>
      <c r="HM78" s="22"/>
      <c r="HN78" s="22"/>
      <c r="HO78" s="22"/>
      <c r="HP78" s="22"/>
      <c r="HQ78" s="22"/>
      <c r="HR78" s="22"/>
      <c r="HS78" s="22"/>
      <c r="HT78" s="22"/>
      <c r="HU78" s="22"/>
      <c r="HV78" s="22"/>
      <c r="HW78" s="22"/>
      <c r="HX78" s="22"/>
      <c r="HY78" s="22"/>
      <c r="HZ78" s="22"/>
      <c r="IA78" s="22"/>
      <c r="IB78" s="22"/>
      <c r="IC78" s="22"/>
      <c r="ID78" s="22"/>
      <c r="IE78" s="22"/>
      <c r="IF78" s="22"/>
      <c r="IG78" s="22"/>
      <c r="IH78" s="22"/>
      <c r="II78" s="22"/>
      <c r="IJ78" s="22"/>
      <c r="IK78" s="22"/>
    </row>
    <row r="79" spans="1:245" x14ac:dyDescent="0.25">
      <c r="A79" s="857" t="s">
        <v>38</v>
      </c>
      <c r="B79" s="858"/>
      <c r="C79" s="10" t="s">
        <v>37</v>
      </c>
      <c r="D79" s="29">
        <v>2.8000000000000001E-2</v>
      </c>
      <c r="E79" s="29">
        <v>2.6405087619874333E-2</v>
      </c>
      <c r="F79" s="29">
        <v>2.500423795006294E-2</v>
      </c>
      <c r="G79" s="173">
        <v>2.2564297135423725E-2</v>
      </c>
      <c r="H79" s="173">
        <v>2.5878606144580284E-2</v>
      </c>
      <c r="I79" s="3">
        <v>2.6970614912154377E-2</v>
      </c>
      <c r="J79" s="22"/>
      <c r="K79" s="22"/>
      <c r="L79" s="22"/>
      <c r="M79" s="22"/>
      <c r="N79" s="220">
        <f>AVERAGE(E79:M79)</f>
        <v>2.5364568752419131E-2</v>
      </c>
      <c r="O79" s="15">
        <f t="shared" si="1"/>
        <v>-9.4122544556459631E-2</v>
      </c>
      <c r="P79" s="20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  <c r="EC79" s="22"/>
      <c r="ED79" s="22"/>
      <c r="EE79" s="22"/>
      <c r="EF79" s="22"/>
      <c r="EG79" s="22"/>
      <c r="EH79" s="22"/>
      <c r="EI79" s="22"/>
      <c r="EJ79" s="22"/>
      <c r="EK79" s="22"/>
      <c r="EL79" s="22"/>
      <c r="EM79" s="22"/>
      <c r="EN79" s="22"/>
      <c r="EO79" s="22"/>
      <c r="EP79" s="22"/>
      <c r="EQ79" s="22"/>
      <c r="ER79" s="22"/>
      <c r="ES79" s="22"/>
      <c r="ET79" s="22"/>
      <c r="EU79" s="22"/>
      <c r="EV79" s="22"/>
      <c r="EW79" s="22"/>
      <c r="EX79" s="22"/>
      <c r="EY79" s="22"/>
      <c r="EZ79" s="22"/>
      <c r="FA79" s="22"/>
      <c r="FB79" s="22"/>
      <c r="FC79" s="22"/>
      <c r="FD79" s="22"/>
      <c r="FE79" s="22"/>
      <c r="FF79" s="22"/>
      <c r="FG79" s="22"/>
      <c r="FH79" s="22"/>
      <c r="FI79" s="22"/>
      <c r="FJ79" s="22"/>
      <c r="FK79" s="22"/>
      <c r="FL79" s="22"/>
      <c r="FM79" s="22"/>
      <c r="FN79" s="22"/>
      <c r="FO79" s="22"/>
      <c r="FP79" s="22"/>
      <c r="FQ79" s="22"/>
      <c r="FR79" s="22"/>
      <c r="FS79" s="22"/>
      <c r="FT79" s="22"/>
      <c r="FU79" s="22"/>
      <c r="FV79" s="22"/>
      <c r="FW79" s="22"/>
      <c r="FX79" s="22"/>
      <c r="FY79" s="22"/>
      <c r="FZ79" s="22"/>
      <c r="GA79" s="22"/>
      <c r="GB79" s="22"/>
      <c r="GC79" s="22"/>
      <c r="GD79" s="22"/>
      <c r="GE79" s="22"/>
      <c r="GF79" s="22"/>
      <c r="GG79" s="22"/>
      <c r="GH79" s="22"/>
      <c r="GI79" s="22"/>
      <c r="GJ79" s="22"/>
      <c r="GK79" s="22"/>
      <c r="GL79" s="22"/>
      <c r="GM79" s="22"/>
      <c r="GN79" s="22"/>
      <c r="GO79" s="22"/>
      <c r="GP79" s="22"/>
      <c r="GQ79" s="22"/>
      <c r="GR79" s="22"/>
      <c r="GS79" s="22"/>
      <c r="GT79" s="22"/>
      <c r="GU79" s="22"/>
      <c r="GV79" s="22"/>
      <c r="GW79" s="22"/>
      <c r="GX79" s="22"/>
      <c r="GY79" s="22"/>
      <c r="GZ79" s="22"/>
      <c r="HA79" s="22"/>
      <c r="HB79" s="22"/>
      <c r="HC79" s="22"/>
      <c r="HD79" s="22"/>
      <c r="HE79" s="22"/>
      <c r="HF79" s="22"/>
      <c r="HG79" s="22"/>
      <c r="HH79" s="22"/>
      <c r="HI79" s="22"/>
      <c r="HJ79" s="22"/>
      <c r="HK79" s="22"/>
      <c r="HL79" s="22"/>
      <c r="HM79" s="22"/>
      <c r="HN79" s="22"/>
      <c r="HO79" s="22"/>
      <c r="HP79" s="22"/>
      <c r="HQ79" s="22"/>
      <c r="HR79" s="22"/>
      <c r="HS79" s="22"/>
      <c r="HT79" s="22"/>
      <c r="HU79" s="22"/>
      <c r="HV79" s="22"/>
      <c r="HW79" s="22"/>
      <c r="HX79" s="22"/>
      <c r="HY79" s="22"/>
      <c r="HZ79" s="22"/>
      <c r="IA79" s="22"/>
      <c r="IB79" s="22"/>
      <c r="IC79" s="22"/>
      <c r="ID79" s="22"/>
      <c r="IE79" s="22"/>
      <c r="IF79" s="22"/>
      <c r="IG79" s="22"/>
      <c r="IH79" s="22"/>
      <c r="II79" s="22"/>
      <c r="IJ79" s="22"/>
      <c r="IK79" s="22"/>
    </row>
    <row r="80" spans="1:245" x14ac:dyDescent="0.25">
      <c r="A80" s="857" t="s">
        <v>39</v>
      </c>
      <c r="B80" s="858"/>
      <c r="C80" s="10" t="s">
        <v>37</v>
      </c>
      <c r="D80" s="29"/>
      <c r="E80" s="29"/>
      <c r="F80" s="29"/>
      <c r="G80" s="173"/>
      <c r="H80" s="173"/>
      <c r="J80" s="22"/>
      <c r="K80" s="22"/>
      <c r="L80" s="22"/>
      <c r="M80" s="22"/>
      <c r="N80" s="220"/>
      <c r="O80" s="15"/>
      <c r="P80" s="20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  <c r="EC80" s="22"/>
      <c r="ED80" s="22"/>
      <c r="EE80" s="22"/>
      <c r="EF80" s="22"/>
      <c r="EG80" s="22"/>
      <c r="EH80" s="22"/>
      <c r="EI80" s="22"/>
      <c r="EJ80" s="22"/>
      <c r="EK80" s="22"/>
      <c r="EL80" s="22"/>
      <c r="EM80" s="22"/>
      <c r="EN80" s="22"/>
      <c r="EO80" s="22"/>
      <c r="EP80" s="22"/>
      <c r="EQ80" s="22"/>
      <c r="ER80" s="22"/>
      <c r="ES80" s="22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  <c r="GW80" s="22"/>
      <c r="GX80" s="22"/>
      <c r="GY80" s="22"/>
      <c r="GZ80" s="22"/>
      <c r="HA80" s="22"/>
      <c r="HB80" s="22"/>
      <c r="HC80" s="22"/>
      <c r="HD80" s="22"/>
      <c r="HE80" s="22"/>
      <c r="HF80" s="22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22"/>
      <c r="HT80" s="22"/>
      <c r="HU80" s="22"/>
      <c r="HV80" s="22"/>
      <c r="HW80" s="22"/>
      <c r="HX80" s="22"/>
      <c r="HY80" s="22"/>
      <c r="HZ80" s="22"/>
      <c r="IA80" s="22"/>
      <c r="IB80" s="22"/>
      <c r="IC80" s="22"/>
      <c r="ID80" s="22"/>
      <c r="IE80" s="22"/>
      <c r="IF80" s="22"/>
      <c r="IG80" s="22"/>
      <c r="IH80" s="22"/>
      <c r="II80" s="22"/>
      <c r="IJ80" s="22"/>
      <c r="IK80" s="22"/>
    </row>
    <row r="81" spans="1:245" x14ac:dyDescent="0.25">
      <c r="A81" s="857" t="s">
        <v>40</v>
      </c>
      <c r="B81" s="858"/>
      <c r="C81" s="10" t="s">
        <v>37</v>
      </c>
      <c r="D81" s="29">
        <v>0.03</v>
      </c>
      <c r="E81" s="29">
        <v>2.9338002586818814E-2</v>
      </c>
      <c r="F81" s="29">
        <v>2.7572532913210032E-2</v>
      </c>
      <c r="G81" s="173">
        <v>2.6796901399074851E-2</v>
      </c>
      <c r="H81" s="173">
        <v>2.857540025743404E-2</v>
      </c>
      <c r="I81" s="3">
        <v>2.7630236155060588E-2</v>
      </c>
      <c r="J81" s="22"/>
      <c r="K81" s="22"/>
      <c r="L81" s="22"/>
      <c r="M81" s="22"/>
      <c r="N81" s="220">
        <f>AVERAGE(E81:M81)</f>
        <v>2.7982614662319667E-2</v>
      </c>
      <c r="O81" s="15">
        <f t="shared" ref="O81:O142" si="2">(N81-D81)/D81</f>
        <v>-6.724617792267773E-2</v>
      </c>
      <c r="P81" s="20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2"/>
      <c r="HW81" s="22"/>
      <c r="HX81" s="22"/>
      <c r="HY81" s="22"/>
      <c r="HZ81" s="22"/>
      <c r="IA81" s="22"/>
      <c r="IB81" s="22"/>
      <c r="IC81" s="22"/>
      <c r="ID81" s="22"/>
      <c r="IE81" s="22"/>
      <c r="IF81" s="22"/>
      <c r="IG81" s="22"/>
      <c r="IH81" s="22"/>
      <c r="II81" s="22"/>
      <c r="IJ81" s="22"/>
      <c r="IK81" s="22"/>
    </row>
    <row r="82" spans="1:245" x14ac:dyDescent="0.25">
      <c r="A82" s="857" t="s">
        <v>41</v>
      </c>
      <c r="B82" s="858"/>
      <c r="C82" s="10" t="s">
        <v>37</v>
      </c>
      <c r="D82" s="29"/>
      <c r="E82" s="29"/>
      <c r="F82" s="29"/>
      <c r="G82" s="173"/>
      <c r="H82" s="173"/>
      <c r="J82" s="22"/>
      <c r="K82" s="22"/>
      <c r="L82" s="22"/>
      <c r="M82" s="22"/>
      <c r="N82" s="220"/>
      <c r="O82" s="15"/>
      <c r="P82" s="20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  <c r="ID82" s="22"/>
      <c r="IE82" s="22"/>
      <c r="IF82" s="22"/>
      <c r="IG82" s="22"/>
      <c r="IH82" s="22"/>
      <c r="II82" s="22"/>
      <c r="IJ82" s="22"/>
      <c r="IK82" s="22"/>
    </row>
    <row r="83" spans="1:245" x14ac:dyDescent="0.25">
      <c r="A83" s="857" t="s">
        <v>42</v>
      </c>
      <c r="B83" s="858"/>
      <c r="C83" s="10" t="s">
        <v>37</v>
      </c>
      <c r="D83" s="29"/>
      <c r="E83" s="29"/>
      <c r="F83" s="29"/>
      <c r="G83" s="173"/>
      <c r="H83" s="173"/>
      <c r="J83" s="22"/>
      <c r="K83" s="22"/>
      <c r="L83" s="22"/>
      <c r="M83" s="22"/>
      <c r="N83" s="220"/>
      <c r="O83" s="15"/>
      <c r="P83" s="20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  <c r="EC83" s="22"/>
      <c r="ED83" s="22"/>
      <c r="EE83" s="22"/>
      <c r="EF83" s="22"/>
      <c r="EG83" s="22"/>
      <c r="EH83" s="22"/>
      <c r="EI83" s="22"/>
      <c r="EJ83" s="22"/>
      <c r="EK83" s="22"/>
      <c r="EL83" s="22"/>
      <c r="EM83" s="22"/>
      <c r="EN83" s="22"/>
      <c r="EO83" s="22"/>
      <c r="EP83" s="22"/>
      <c r="EQ83" s="22"/>
      <c r="ER83" s="22"/>
      <c r="ES83" s="22"/>
      <c r="ET83" s="22"/>
      <c r="EU83" s="22"/>
      <c r="EV83" s="22"/>
      <c r="EW83" s="22"/>
      <c r="EX83" s="22"/>
      <c r="EY83" s="22"/>
      <c r="EZ83" s="22"/>
      <c r="FA83" s="22"/>
      <c r="FB83" s="22"/>
      <c r="FC83" s="22"/>
      <c r="FD83" s="22"/>
      <c r="FE83" s="22"/>
      <c r="FF83" s="22"/>
      <c r="FG83" s="22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22"/>
      <c r="GT83" s="22"/>
      <c r="GU83" s="22"/>
      <c r="GV83" s="22"/>
      <c r="GW83" s="22"/>
      <c r="GX83" s="22"/>
      <c r="GY83" s="22"/>
      <c r="GZ83" s="22"/>
      <c r="HA83" s="22"/>
      <c r="HB83" s="22"/>
      <c r="HC83" s="22"/>
      <c r="HD83" s="22"/>
      <c r="HE83" s="22"/>
      <c r="HF83" s="22"/>
      <c r="HG83" s="22"/>
      <c r="HH83" s="22"/>
      <c r="HI83" s="22"/>
      <c r="HJ83" s="22"/>
      <c r="HK83" s="22"/>
      <c r="HL83" s="22"/>
      <c r="HM83" s="22"/>
      <c r="HN83" s="22"/>
      <c r="HO83" s="22"/>
      <c r="HP83" s="22"/>
      <c r="HQ83" s="22"/>
      <c r="HR83" s="22"/>
      <c r="HS83" s="22"/>
      <c r="HT83" s="22"/>
      <c r="HU83" s="22"/>
      <c r="HV83" s="22"/>
      <c r="HW83" s="22"/>
      <c r="HX83" s="22"/>
      <c r="HY83" s="22"/>
      <c r="HZ83" s="22"/>
      <c r="IA83" s="22"/>
      <c r="IB83" s="22"/>
      <c r="IC83" s="22"/>
      <c r="ID83" s="22"/>
      <c r="IE83" s="22"/>
      <c r="IF83" s="22"/>
      <c r="IG83" s="22"/>
      <c r="IH83" s="22"/>
      <c r="II83" s="22"/>
      <c r="IJ83" s="22"/>
      <c r="IK83" s="22"/>
    </row>
    <row r="84" spans="1:245" x14ac:dyDescent="0.25">
      <c r="A84" s="857" t="s">
        <v>43</v>
      </c>
      <c r="B84" s="858"/>
      <c r="C84" s="10" t="s">
        <v>37</v>
      </c>
      <c r="D84" s="29"/>
      <c r="E84" s="29"/>
      <c r="F84" s="29"/>
      <c r="G84" s="173"/>
      <c r="H84" s="173"/>
      <c r="J84" s="22"/>
      <c r="K84" s="22"/>
      <c r="L84" s="22"/>
      <c r="M84" s="22"/>
      <c r="N84" s="220"/>
      <c r="O84" s="15"/>
      <c r="P84" s="20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  <c r="IH84" s="22"/>
      <c r="II84" s="22"/>
      <c r="IJ84" s="22"/>
      <c r="IK84" s="22"/>
    </row>
    <row r="85" spans="1:245" x14ac:dyDescent="0.25">
      <c r="A85" s="863" t="s">
        <v>54</v>
      </c>
      <c r="B85" s="864"/>
      <c r="C85" s="10" t="s">
        <v>35</v>
      </c>
      <c r="D85" s="30" t="s">
        <v>55</v>
      </c>
      <c r="E85" s="30"/>
      <c r="F85" s="30"/>
      <c r="G85" s="174"/>
      <c r="H85" s="174"/>
      <c r="J85" s="22"/>
      <c r="K85" s="22"/>
      <c r="L85" s="22"/>
      <c r="M85" s="22"/>
      <c r="N85" s="220"/>
      <c r="O85" s="15"/>
      <c r="P85" s="20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22"/>
      <c r="IG85" s="22"/>
      <c r="IH85" s="22"/>
      <c r="II85" s="22"/>
      <c r="IJ85" s="22"/>
      <c r="IK85" s="22"/>
    </row>
    <row r="86" spans="1:245" x14ac:dyDescent="0.25">
      <c r="A86" s="857" t="s">
        <v>36</v>
      </c>
      <c r="B86" s="858"/>
      <c r="C86" s="10" t="s">
        <v>37</v>
      </c>
      <c r="D86" s="30">
        <v>1.3</v>
      </c>
      <c r="E86" s="30">
        <v>1.1583391977480646</v>
      </c>
      <c r="F86" s="30">
        <v>0.75277777777777777</v>
      </c>
      <c r="G86" s="174">
        <v>0.83333333333333337</v>
      </c>
      <c r="H86" s="174">
        <v>0.83007047768206732</v>
      </c>
      <c r="I86" s="3">
        <v>0.81504854368932023</v>
      </c>
      <c r="J86" s="22"/>
      <c r="K86" s="22"/>
      <c r="L86" s="22"/>
      <c r="M86" s="22"/>
      <c r="N86" s="220">
        <f>AVERAGE(E86:M86)</f>
        <v>0.87791386604611255</v>
      </c>
      <c r="O86" s="15">
        <f t="shared" si="2"/>
        <v>-0.32468164150299039</v>
      </c>
      <c r="P86" s="20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  <c r="EC86" s="22"/>
      <c r="ED86" s="22"/>
      <c r="EE86" s="22"/>
      <c r="EF86" s="22"/>
      <c r="EG86" s="22"/>
      <c r="EH86" s="22"/>
      <c r="EI86" s="22"/>
      <c r="EJ86" s="22"/>
      <c r="EK86" s="22"/>
      <c r="EL86" s="22"/>
      <c r="EM86" s="22"/>
      <c r="EN86" s="22"/>
      <c r="EO86" s="22"/>
      <c r="EP86" s="22"/>
      <c r="EQ86" s="22"/>
      <c r="ER86" s="22"/>
      <c r="ES86" s="22"/>
      <c r="ET86" s="22"/>
      <c r="EU86" s="22"/>
      <c r="EV86" s="22"/>
      <c r="EW86" s="22"/>
      <c r="EX86" s="22"/>
      <c r="EY86" s="22"/>
      <c r="EZ86" s="22"/>
      <c r="FA86" s="22"/>
      <c r="FB86" s="22"/>
      <c r="FC86" s="22"/>
      <c r="FD86" s="22"/>
      <c r="FE86" s="22"/>
      <c r="FF86" s="22"/>
      <c r="FG86" s="22"/>
      <c r="FH86" s="22"/>
      <c r="FI86" s="22"/>
      <c r="FJ86" s="22"/>
      <c r="FK86" s="22"/>
      <c r="FL86" s="22"/>
      <c r="FM86" s="22"/>
      <c r="FN86" s="22"/>
      <c r="FO86" s="22"/>
      <c r="FP86" s="22"/>
      <c r="FQ86" s="22"/>
      <c r="FR86" s="22"/>
      <c r="FS86" s="22"/>
      <c r="FT86" s="22"/>
      <c r="FU86" s="22"/>
      <c r="FV86" s="22"/>
      <c r="FW86" s="22"/>
      <c r="FX86" s="22"/>
      <c r="FY86" s="22"/>
      <c r="FZ86" s="22"/>
      <c r="GA86" s="22"/>
      <c r="GB86" s="22"/>
      <c r="GC86" s="22"/>
      <c r="GD86" s="22"/>
      <c r="GE86" s="22"/>
      <c r="GF86" s="22"/>
      <c r="GG86" s="22"/>
      <c r="GH86" s="22"/>
      <c r="GI86" s="22"/>
      <c r="GJ86" s="22"/>
      <c r="GK86" s="22"/>
      <c r="GL86" s="22"/>
      <c r="GM86" s="22"/>
      <c r="GN86" s="22"/>
      <c r="GO86" s="22"/>
      <c r="GP86" s="22"/>
      <c r="GQ86" s="22"/>
      <c r="GR86" s="22"/>
      <c r="GS86" s="22"/>
      <c r="GT86" s="22"/>
      <c r="GU86" s="22"/>
      <c r="GV86" s="22"/>
      <c r="GW86" s="22"/>
      <c r="GX86" s="22"/>
      <c r="GY86" s="22"/>
      <c r="GZ86" s="22"/>
      <c r="HA86" s="22"/>
      <c r="HB86" s="22"/>
      <c r="HC86" s="22"/>
      <c r="HD86" s="22"/>
      <c r="HE86" s="22"/>
      <c r="HF86" s="22"/>
      <c r="HG86" s="22"/>
      <c r="HH86" s="22"/>
      <c r="HI86" s="22"/>
      <c r="HJ86" s="22"/>
      <c r="HK86" s="22"/>
      <c r="HL86" s="22"/>
      <c r="HM86" s="22"/>
      <c r="HN86" s="22"/>
      <c r="HO86" s="22"/>
      <c r="HP86" s="22"/>
      <c r="HQ86" s="22"/>
      <c r="HR86" s="22"/>
      <c r="HS86" s="22"/>
      <c r="HT86" s="22"/>
      <c r="HU86" s="22"/>
      <c r="HV86" s="22"/>
      <c r="HW86" s="22"/>
      <c r="HX86" s="22"/>
      <c r="HY86" s="22"/>
      <c r="HZ86" s="22"/>
      <c r="IA86" s="22"/>
      <c r="IB86" s="22"/>
      <c r="IC86" s="22"/>
      <c r="ID86" s="22"/>
      <c r="IE86" s="22"/>
      <c r="IF86" s="22"/>
      <c r="IG86" s="22"/>
      <c r="IH86" s="22"/>
      <c r="II86" s="22"/>
      <c r="IJ86" s="22"/>
      <c r="IK86" s="22"/>
    </row>
    <row r="87" spans="1:245" x14ac:dyDescent="0.25">
      <c r="A87" s="857" t="s">
        <v>48</v>
      </c>
      <c r="B87" s="858"/>
      <c r="C87" s="10" t="s">
        <v>37</v>
      </c>
      <c r="D87" s="30"/>
      <c r="E87" s="30"/>
      <c r="F87" s="30"/>
      <c r="G87" s="174"/>
      <c r="H87" s="174"/>
      <c r="N87" s="220"/>
      <c r="O87" s="15"/>
      <c r="P87" s="20"/>
    </row>
    <row r="88" spans="1:245" x14ac:dyDescent="0.25">
      <c r="A88" s="857" t="s">
        <v>38</v>
      </c>
      <c r="B88" s="858"/>
      <c r="C88" s="10" t="s">
        <v>37</v>
      </c>
      <c r="D88" s="30">
        <v>1.1000000000000001</v>
      </c>
      <c r="E88" s="30">
        <v>0.86461109616842324</v>
      </c>
      <c r="F88" s="30">
        <v>0.7026979078582507</v>
      </c>
      <c r="G88" s="174">
        <v>0.91059378302935035</v>
      </c>
      <c r="H88" s="174">
        <v>0.82179066114522337</v>
      </c>
      <c r="I88" s="3">
        <v>0.71241328178785113</v>
      </c>
      <c r="N88" s="220">
        <f>AVERAGE(E88:M88)</f>
        <v>0.80242134599781978</v>
      </c>
      <c r="O88" s="15">
        <f t="shared" si="2"/>
        <v>-0.27052604909289119</v>
      </c>
      <c r="P88" s="20"/>
    </row>
    <row r="89" spans="1:245" x14ac:dyDescent="0.25">
      <c r="A89" s="857" t="s">
        <v>50</v>
      </c>
      <c r="B89" s="858"/>
      <c r="C89" s="10" t="s">
        <v>37</v>
      </c>
      <c r="D89" s="30"/>
      <c r="E89" s="30"/>
      <c r="F89" s="30"/>
      <c r="G89" s="174"/>
      <c r="H89" s="174"/>
      <c r="N89" s="220"/>
      <c r="O89" s="15"/>
      <c r="P89" s="20"/>
    </row>
    <row r="90" spans="1:245" x14ac:dyDescent="0.25">
      <c r="A90" s="857" t="s">
        <v>39</v>
      </c>
      <c r="B90" s="858"/>
      <c r="C90" s="10" t="s">
        <v>37</v>
      </c>
      <c r="D90" s="30"/>
      <c r="E90" s="30"/>
      <c r="F90" s="30"/>
      <c r="G90" s="174"/>
      <c r="H90" s="174"/>
      <c r="N90" s="220"/>
      <c r="O90" s="15"/>
      <c r="P90" s="20"/>
    </row>
    <row r="91" spans="1:245" x14ac:dyDescent="0.25">
      <c r="A91" s="857" t="s">
        <v>40</v>
      </c>
      <c r="B91" s="858"/>
      <c r="C91" s="10" t="s">
        <v>37</v>
      </c>
      <c r="D91" s="30">
        <v>1.1000000000000001</v>
      </c>
      <c r="E91" s="30">
        <v>0.9051910375902722</v>
      </c>
      <c r="F91" s="30">
        <v>0.7621990508019878</v>
      </c>
      <c r="G91" s="174">
        <v>0.84720578235575594</v>
      </c>
      <c r="H91" s="174">
        <v>0.84783645249731787</v>
      </c>
      <c r="I91" s="3">
        <v>0.73939886271324107</v>
      </c>
      <c r="N91" s="220">
        <f>AVERAGE(E91:M91)</f>
        <v>0.82036623719171486</v>
      </c>
      <c r="O91" s="15">
        <f t="shared" si="2"/>
        <v>-0.25421251164389563</v>
      </c>
      <c r="P91" s="20"/>
    </row>
    <row r="92" spans="1:245" x14ac:dyDescent="0.25">
      <c r="A92" s="857" t="s">
        <v>41</v>
      </c>
      <c r="B92" s="858"/>
      <c r="C92" s="10" t="s">
        <v>37</v>
      </c>
      <c r="D92" s="30"/>
      <c r="E92" s="30"/>
      <c r="F92" s="30"/>
      <c r="G92" s="174"/>
      <c r="H92" s="174"/>
      <c r="N92" s="220"/>
      <c r="O92" s="15"/>
      <c r="P92" s="20"/>
    </row>
    <row r="93" spans="1:245" x14ac:dyDescent="0.25">
      <c r="A93" s="857" t="s">
        <v>49</v>
      </c>
      <c r="B93" s="858"/>
      <c r="C93" s="10" t="s">
        <v>37</v>
      </c>
      <c r="D93" s="30">
        <v>1.1000000000000001</v>
      </c>
      <c r="E93" s="30">
        <v>1</v>
      </c>
      <c r="F93" s="30">
        <v>0.99661526889808194</v>
      </c>
      <c r="G93" s="174">
        <v>1.0005509641873278</v>
      </c>
      <c r="H93" s="174">
        <v>0.75374119718309862</v>
      </c>
      <c r="I93" s="3">
        <v>0.77698704022773235</v>
      </c>
      <c r="N93" s="220">
        <f>AVERAGE(E93:M93)</f>
        <v>0.90557889409924819</v>
      </c>
      <c r="O93" s="15">
        <f t="shared" si="2"/>
        <v>-0.17674645990977444</v>
      </c>
      <c r="P93" s="20"/>
    </row>
    <row r="94" spans="1:245" x14ac:dyDescent="0.25">
      <c r="A94" s="857" t="s">
        <v>42</v>
      </c>
      <c r="B94" s="858"/>
      <c r="C94" s="10" t="s">
        <v>37</v>
      </c>
      <c r="D94" s="30"/>
      <c r="E94" s="30"/>
      <c r="F94" s="30"/>
      <c r="G94" s="174"/>
      <c r="H94" s="174"/>
      <c r="N94" s="220"/>
      <c r="O94" s="15"/>
      <c r="P94" s="20"/>
    </row>
    <row r="95" spans="1:245" x14ac:dyDescent="0.25">
      <c r="A95" s="857" t="s">
        <v>43</v>
      </c>
      <c r="B95" s="858"/>
      <c r="C95" s="10" t="s">
        <v>37</v>
      </c>
      <c r="D95" s="30"/>
      <c r="E95" s="30"/>
      <c r="F95" s="30"/>
      <c r="G95" s="174"/>
      <c r="H95" s="174"/>
      <c r="N95" s="220"/>
      <c r="O95" s="15"/>
      <c r="P95" s="20"/>
    </row>
    <row r="96" spans="1:245" x14ac:dyDescent="0.25">
      <c r="A96" s="863" t="s">
        <v>56</v>
      </c>
      <c r="B96" s="864"/>
      <c r="C96" s="10"/>
      <c r="D96" s="30"/>
      <c r="E96" s="30"/>
      <c r="F96" s="30"/>
      <c r="G96" s="174"/>
      <c r="H96" s="174"/>
      <c r="N96" s="220"/>
      <c r="O96" s="15"/>
      <c r="P96" s="20"/>
    </row>
    <row r="97" spans="1:16" x14ac:dyDescent="0.25">
      <c r="A97" s="857" t="s">
        <v>36</v>
      </c>
      <c r="B97" s="858"/>
      <c r="C97" s="10" t="s">
        <v>35</v>
      </c>
      <c r="D97" s="30">
        <v>0.3</v>
      </c>
      <c r="E97" s="30">
        <v>0.24920486099703845</v>
      </c>
      <c r="F97" s="30">
        <v>0.24110491632212774</v>
      </c>
      <c r="G97" s="174">
        <v>0.25412259454812652</v>
      </c>
      <c r="H97" s="174">
        <v>0.25878309835828001</v>
      </c>
      <c r="I97" s="3">
        <v>0.28563995654757091</v>
      </c>
      <c r="N97" s="220">
        <f>AVERAGE(E97:M97)</f>
        <v>0.25777108535462873</v>
      </c>
      <c r="O97" s="15">
        <f t="shared" si="2"/>
        <v>-0.14076304881790422</v>
      </c>
      <c r="P97" s="20"/>
    </row>
    <row r="98" spans="1:16" x14ac:dyDescent="0.25">
      <c r="A98" s="857" t="s">
        <v>48</v>
      </c>
      <c r="B98" s="858"/>
      <c r="C98" s="10" t="s">
        <v>37</v>
      </c>
      <c r="D98" s="30"/>
      <c r="E98" s="30"/>
      <c r="F98" s="30"/>
      <c r="G98" s="174"/>
      <c r="H98" s="174"/>
      <c r="N98" s="220"/>
      <c r="O98" s="15"/>
      <c r="P98" s="20"/>
    </row>
    <row r="99" spans="1:16" x14ac:dyDescent="0.25">
      <c r="A99" s="857" t="s">
        <v>38</v>
      </c>
      <c r="B99" s="858"/>
      <c r="C99" s="10" t="s">
        <v>37</v>
      </c>
      <c r="D99" s="30">
        <v>0.3</v>
      </c>
      <c r="E99" s="30">
        <v>0.26429301515759807</v>
      </c>
      <c r="F99" s="30">
        <v>0.24905746905398538</v>
      </c>
      <c r="G99" s="174">
        <v>0.25387500805396579</v>
      </c>
      <c r="H99" s="174">
        <v>0.2580569908542022</v>
      </c>
      <c r="I99" s="3">
        <v>0.29397575397233838</v>
      </c>
      <c r="N99" s="220">
        <f>AVERAGE(E99:M99)</f>
        <v>0.26385164741841799</v>
      </c>
      <c r="O99" s="15">
        <f t="shared" si="2"/>
        <v>-0.12049450860527333</v>
      </c>
      <c r="P99" s="20"/>
    </row>
    <row r="100" spans="1:16" x14ac:dyDescent="0.25">
      <c r="A100" s="857" t="s">
        <v>50</v>
      </c>
      <c r="B100" s="858"/>
      <c r="C100" s="10" t="s">
        <v>37</v>
      </c>
      <c r="D100" s="30"/>
      <c r="E100" s="30"/>
      <c r="F100" s="30"/>
      <c r="G100" s="174"/>
      <c r="H100" s="174"/>
      <c r="N100" s="220"/>
      <c r="O100" s="15"/>
      <c r="P100" s="20"/>
    </row>
    <row r="101" spans="1:16" x14ac:dyDescent="0.25">
      <c r="A101" s="863" t="s">
        <v>57</v>
      </c>
      <c r="B101" s="864"/>
      <c r="C101" s="10"/>
      <c r="D101" s="30"/>
      <c r="E101" s="30"/>
      <c r="F101" s="30"/>
      <c r="G101" s="174"/>
      <c r="H101" s="174"/>
      <c r="N101" s="220"/>
      <c r="O101" s="15"/>
      <c r="P101" s="20"/>
    </row>
    <row r="102" spans="1:16" x14ac:dyDescent="0.25">
      <c r="A102" s="857" t="s">
        <v>40</v>
      </c>
      <c r="B102" s="858"/>
      <c r="C102" s="10" t="s">
        <v>35</v>
      </c>
      <c r="D102" s="30">
        <v>0.3</v>
      </c>
      <c r="E102" s="30">
        <v>0.26689064449232353</v>
      </c>
      <c r="F102" s="30">
        <v>0.28300545468004867</v>
      </c>
      <c r="G102" s="174">
        <v>0.29941007135267389</v>
      </c>
      <c r="H102" s="174">
        <v>0.26358934416045721</v>
      </c>
      <c r="I102" s="3">
        <v>0.25980221195668457</v>
      </c>
      <c r="N102" s="220">
        <f>AVERAGE(E102:M102)</f>
        <v>0.27453954532843761</v>
      </c>
      <c r="O102" s="15">
        <f t="shared" si="2"/>
        <v>-8.4868182238541284E-2</v>
      </c>
      <c r="P102" s="20"/>
    </row>
    <row r="103" spans="1:16" x14ac:dyDescent="0.25">
      <c r="A103" s="857" t="s">
        <v>41</v>
      </c>
      <c r="B103" s="858"/>
      <c r="C103" s="10" t="s">
        <v>37</v>
      </c>
      <c r="D103" s="30"/>
      <c r="E103" s="30"/>
      <c r="F103" s="30"/>
      <c r="G103" s="174"/>
      <c r="H103" s="174"/>
      <c r="N103" s="220"/>
      <c r="O103" s="15"/>
      <c r="P103" s="20"/>
    </row>
    <row r="104" spans="1:16" x14ac:dyDescent="0.25">
      <c r="A104" s="857" t="s">
        <v>49</v>
      </c>
      <c r="B104" s="858"/>
      <c r="C104" s="10" t="s">
        <v>37</v>
      </c>
      <c r="D104" s="30">
        <v>0.57999999999999996</v>
      </c>
      <c r="E104" s="30">
        <v>0.54093684222708982</v>
      </c>
      <c r="F104" s="30">
        <v>0.57103463950686695</v>
      </c>
      <c r="G104" s="174">
        <v>0.57858813914152074</v>
      </c>
      <c r="H104" s="174">
        <v>0.56564247961816272</v>
      </c>
      <c r="I104" s="3">
        <v>0.51171811572253145</v>
      </c>
      <c r="N104" s="220">
        <f>AVERAGE(E104:M104)</f>
        <v>0.55358404324323429</v>
      </c>
      <c r="O104" s="15">
        <f t="shared" si="2"/>
        <v>-4.5544753028906329E-2</v>
      </c>
      <c r="P104" s="20"/>
    </row>
    <row r="105" spans="1:16" x14ac:dyDescent="0.25">
      <c r="A105" s="857" t="s">
        <v>42</v>
      </c>
      <c r="B105" s="858"/>
      <c r="C105" s="10" t="s">
        <v>37</v>
      </c>
      <c r="D105" s="30"/>
      <c r="E105" s="30"/>
      <c r="F105" s="30"/>
      <c r="G105" s="174"/>
      <c r="H105" s="174"/>
      <c r="N105" s="220"/>
      <c r="O105" s="15"/>
      <c r="P105" s="20"/>
    </row>
    <row r="106" spans="1:16" x14ac:dyDescent="0.25">
      <c r="A106" s="857" t="s">
        <v>43</v>
      </c>
      <c r="B106" s="858"/>
      <c r="C106" s="10" t="s">
        <v>37</v>
      </c>
      <c r="D106" s="30"/>
      <c r="E106" s="30"/>
      <c r="F106" s="30"/>
      <c r="G106" s="174"/>
      <c r="H106" s="174"/>
      <c r="N106" s="220"/>
      <c r="O106" s="15"/>
      <c r="P106" s="20"/>
    </row>
    <row r="107" spans="1:16" x14ac:dyDescent="0.25">
      <c r="A107" s="863" t="s">
        <v>58</v>
      </c>
      <c r="B107" s="864"/>
      <c r="C107" s="10" t="s">
        <v>59</v>
      </c>
      <c r="D107" s="13"/>
      <c r="E107" s="30"/>
      <c r="F107" s="30"/>
      <c r="G107" s="174"/>
      <c r="H107" s="174"/>
      <c r="N107" s="220"/>
      <c r="O107" s="15"/>
      <c r="P107" s="20"/>
    </row>
    <row r="108" spans="1:16" x14ac:dyDescent="0.25">
      <c r="A108" s="857" t="s">
        <v>36</v>
      </c>
      <c r="B108" s="858"/>
      <c r="C108" s="10" t="s">
        <v>37</v>
      </c>
      <c r="D108" s="31">
        <v>3.0000000000000001E-3</v>
      </c>
      <c r="E108" s="31">
        <v>2.4569493337736185E-3</v>
      </c>
      <c r="F108" s="31">
        <v>2.2101283996195046E-3</v>
      </c>
      <c r="G108" s="177">
        <v>2.2508001231405488E-3</v>
      </c>
      <c r="H108" s="177">
        <v>2.1957353800096491E-3</v>
      </c>
      <c r="I108" s="3">
        <v>2.1484030919817301E-3</v>
      </c>
      <c r="N108" s="220">
        <f>AVERAGE(E108:M108)</f>
        <v>2.2524032657050101E-3</v>
      </c>
      <c r="O108" s="15">
        <f t="shared" si="2"/>
        <v>-0.24919891143166331</v>
      </c>
      <c r="P108" s="20"/>
    </row>
    <row r="109" spans="1:16" x14ac:dyDescent="0.25">
      <c r="A109" s="857" t="s">
        <v>48</v>
      </c>
      <c r="B109" s="858"/>
      <c r="C109" s="10" t="s">
        <v>37</v>
      </c>
      <c r="D109" s="31"/>
      <c r="E109" s="31"/>
      <c r="F109" s="31"/>
      <c r="G109" s="177"/>
      <c r="H109" s="177"/>
      <c r="N109" s="220"/>
      <c r="O109" s="15"/>
      <c r="P109" s="32"/>
    </row>
    <row r="110" spans="1:16" x14ac:dyDescent="0.25">
      <c r="A110" s="857" t="s">
        <v>38</v>
      </c>
      <c r="B110" s="858"/>
      <c r="C110" s="10" t="s">
        <v>37</v>
      </c>
      <c r="D110" s="31">
        <v>3.0000000000000001E-3</v>
      </c>
      <c r="E110" s="31">
        <v>2.3691020507651478E-3</v>
      </c>
      <c r="F110" s="31">
        <v>2.3196820357593751E-3</v>
      </c>
      <c r="G110" s="177">
        <v>2.3053017972716433E-3</v>
      </c>
      <c r="H110" s="177">
        <v>2.3010081684499699E-3</v>
      </c>
      <c r="I110" s="3">
        <v>2.1685470360035034E-3</v>
      </c>
      <c r="N110" s="220">
        <f>AVERAGE(E110:M110)</f>
        <v>2.292728217649928E-3</v>
      </c>
      <c r="O110" s="15">
        <f t="shared" si="2"/>
        <v>-0.23575726078335735</v>
      </c>
      <c r="P110" s="20"/>
    </row>
    <row r="111" spans="1:16" x14ac:dyDescent="0.25">
      <c r="A111" s="857" t="s">
        <v>50</v>
      </c>
      <c r="B111" s="858"/>
      <c r="C111" s="10" t="s">
        <v>37</v>
      </c>
      <c r="D111" s="31"/>
      <c r="E111" s="31"/>
      <c r="F111" s="31"/>
      <c r="G111" s="177"/>
      <c r="H111" s="177"/>
      <c r="N111" s="220"/>
      <c r="O111" s="15"/>
      <c r="P111" s="20"/>
    </row>
    <row r="112" spans="1:16" x14ac:dyDescent="0.25">
      <c r="A112" s="857" t="s">
        <v>39</v>
      </c>
      <c r="B112" s="858"/>
      <c r="C112" s="10" t="s">
        <v>37</v>
      </c>
      <c r="D112" s="31"/>
      <c r="E112" s="31"/>
      <c r="F112" s="31"/>
      <c r="G112" s="177"/>
      <c r="H112" s="177"/>
      <c r="N112" s="220"/>
      <c r="O112" s="15"/>
      <c r="P112" s="20"/>
    </row>
    <row r="113" spans="1:16" x14ac:dyDescent="0.25">
      <c r="A113" s="857" t="s">
        <v>40</v>
      </c>
      <c r="B113" s="858"/>
      <c r="C113" s="10" t="s">
        <v>37</v>
      </c>
      <c r="D113" s="31">
        <v>2E-3</v>
      </c>
      <c r="E113" s="31">
        <v>1.9764419476884241E-3</v>
      </c>
      <c r="F113" s="31">
        <v>2E-3</v>
      </c>
      <c r="G113" s="177">
        <v>2.8780698518399411E-3</v>
      </c>
      <c r="H113" s="177">
        <v>2.1827466415642845E-3</v>
      </c>
      <c r="I113" s="3">
        <v>2.1644751410193042E-3</v>
      </c>
      <c r="N113" s="220">
        <f>AVERAGE(E113:M113)</f>
        <v>2.2403467164223909E-3</v>
      </c>
      <c r="O113" s="15">
        <f t="shared" si="2"/>
        <v>0.1201733582111954</v>
      </c>
      <c r="P113" s="20"/>
    </row>
    <row r="114" spans="1:16" x14ac:dyDescent="0.25">
      <c r="A114" s="857" t="s">
        <v>41</v>
      </c>
      <c r="B114" s="858"/>
      <c r="C114" s="10" t="s">
        <v>37</v>
      </c>
      <c r="D114" s="31"/>
      <c r="E114" s="31"/>
      <c r="F114" s="31"/>
      <c r="G114" s="177"/>
      <c r="H114" s="177"/>
      <c r="N114" s="220"/>
      <c r="O114" s="15"/>
      <c r="P114" s="20"/>
    </row>
    <row r="115" spans="1:16" x14ac:dyDescent="0.25">
      <c r="A115" s="857" t="s">
        <v>49</v>
      </c>
      <c r="B115" s="858"/>
      <c r="C115" s="10" t="s">
        <v>37</v>
      </c>
      <c r="D115" s="31">
        <v>2E-3</v>
      </c>
      <c r="E115" s="31">
        <v>2.0253681767107316E-3</v>
      </c>
      <c r="F115" s="31">
        <v>2E-3</v>
      </c>
      <c r="G115" s="177">
        <v>2.8653888795580076E-3</v>
      </c>
      <c r="H115" s="177">
        <v>2.1789340654551795E-3</v>
      </c>
      <c r="I115" s="3">
        <v>2.161436220141439E-3</v>
      </c>
      <c r="N115" s="220">
        <f>AVERAGE(E115:M115)</f>
        <v>2.2462254683730714E-3</v>
      </c>
      <c r="O115" s="15">
        <f t="shared" si="2"/>
        <v>0.12311273418653566</v>
      </c>
      <c r="P115" s="20"/>
    </row>
    <row r="116" spans="1:16" x14ac:dyDescent="0.25">
      <c r="A116" s="857" t="s">
        <v>42</v>
      </c>
      <c r="B116" s="858"/>
      <c r="C116" s="10" t="s">
        <v>37</v>
      </c>
      <c r="D116" s="31"/>
      <c r="E116" s="31"/>
      <c r="F116" s="31"/>
      <c r="G116" s="177"/>
      <c r="H116" s="177"/>
      <c r="N116" s="220"/>
      <c r="O116" s="15"/>
      <c r="P116" s="20"/>
    </row>
    <row r="117" spans="1:16" x14ac:dyDescent="0.25">
      <c r="A117" s="857" t="s">
        <v>43</v>
      </c>
      <c r="B117" s="858"/>
      <c r="C117" s="10" t="s">
        <v>37</v>
      </c>
      <c r="D117" s="31"/>
      <c r="E117" s="31"/>
      <c r="F117" s="31"/>
      <c r="G117" s="177"/>
      <c r="H117" s="177"/>
      <c r="N117" s="220"/>
      <c r="O117" s="15"/>
      <c r="P117" s="20"/>
    </row>
    <row r="118" spans="1:16" x14ac:dyDescent="0.25">
      <c r="A118" s="863" t="s">
        <v>60</v>
      </c>
      <c r="B118" s="864"/>
      <c r="C118" s="10"/>
      <c r="D118" s="13"/>
      <c r="E118" s="33"/>
      <c r="F118" s="33"/>
      <c r="G118" s="176"/>
      <c r="H118" s="176"/>
      <c r="N118" s="220"/>
      <c r="O118" s="15"/>
      <c r="P118" s="20"/>
    </row>
    <row r="119" spans="1:16" x14ac:dyDescent="0.25">
      <c r="A119" s="863" t="s">
        <v>61</v>
      </c>
      <c r="B119" s="864"/>
      <c r="C119" s="4" t="s">
        <v>62</v>
      </c>
      <c r="D119" s="13"/>
      <c r="E119" s="33"/>
      <c r="F119" s="33"/>
      <c r="G119" s="176"/>
      <c r="H119" s="176"/>
      <c r="N119" s="220"/>
      <c r="O119" s="15"/>
      <c r="P119" s="20"/>
    </row>
    <row r="120" spans="1:16" x14ac:dyDescent="0.25">
      <c r="A120" s="857" t="s">
        <v>36</v>
      </c>
      <c r="B120" s="858"/>
      <c r="C120" s="10" t="s">
        <v>37</v>
      </c>
      <c r="D120" s="13">
        <v>6.9999999999999999E-4</v>
      </c>
      <c r="E120" s="33">
        <v>3.6854240006604276E-4</v>
      </c>
      <c r="F120" s="33">
        <v>3.964709590907118E-4</v>
      </c>
      <c r="G120" s="177">
        <v>3.8118389182218972E-4</v>
      </c>
      <c r="H120" s="177">
        <v>3.7641177943022549E-4</v>
      </c>
      <c r="I120" s="3">
        <v>3.9306011114665745E-4</v>
      </c>
      <c r="N120" s="220">
        <f>AVERAGE(E120:M120)</f>
        <v>3.8313382831116545E-4</v>
      </c>
      <c r="O120" s="15">
        <f t="shared" si="2"/>
        <v>-0.45266595955547795</v>
      </c>
      <c r="P120" s="20"/>
    </row>
    <row r="121" spans="1:16" x14ac:dyDescent="0.25">
      <c r="A121" s="857" t="s">
        <v>48</v>
      </c>
      <c r="B121" s="858"/>
      <c r="C121" s="10" t="s">
        <v>37</v>
      </c>
      <c r="D121" s="13"/>
      <c r="E121" s="33"/>
      <c r="F121" s="33"/>
      <c r="G121" s="177"/>
      <c r="H121" s="177"/>
      <c r="N121" s="220"/>
      <c r="O121" s="15"/>
      <c r="P121" s="32"/>
    </row>
    <row r="122" spans="1:16" x14ac:dyDescent="0.25">
      <c r="A122" s="857" t="s">
        <v>38</v>
      </c>
      <c r="B122" s="858"/>
      <c r="C122" s="10" t="s">
        <v>37</v>
      </c>
      <c r="D122" s="13">
        <v>6.9999999999999999E-4</v>
      </c>
      <c r="E122" s="33">
        <v>3.7370201079406899E-4</v>
      </c>
      <c r="F122" s="33">
        <v>3.964709590907118E-4</v>
      </c>
      <c r="G122" s="177">
        <v>3.8399589776187611E-4</v>
      </c>
      <c r="H122" s="177">
        <v>3.7704993663697318E-4</v>
      </c>
      <c r="I122" s="3">
        <v>3.9445673589469566E-4</v>
      </c>
      <c r="N122" s="220">
        <f>AVERAGE(E122:M122)</f>
        <v>3.8513510803566515E-4</v>
      </c>
      <c r="O122" s="15">
        <f t="shared" si="2"/>
        <v>-0.44980698852047835</v>
      </c>
      <c r="P122" s="20"/>
    </row>
    <row r="123" spans="1:16" x14ac:dyDescent="0.25">
      <c r="A123" s="857" t="s">
        <v>50</v>
      </c>
      <c r="B123" s="858"/>
      <c r="C123" s="10" t="s">
        <v>37</v>
      </c>
      <c r="D123" s="13"/>
      <c r="E123" s="33"/>
      <c r="F123" s="33"/>
      <c r="G123" s="177"/>
      <c r="H123" s="177"/>
      <c r="N123" s="220"/>
      <c r="O123" s="15"/>
      <c r="P123" s="20"/>
    </row>
    <row r="124" spans="1:16" x14ac:dyDescent="0.25">
      <c r="A124" s="857" t="s">
        <v>39</v>
      </c>
      <c r="B124" s="858"/>
      <c r="C124" s="10" t="s">
        <v>37</v>
      </c>
      <c r="D124" s="13"/>
      <c r="E124" s="33"/>
      <c r="F124" s="33"/>
      <c r="G124" s="177"/>
      <c r="H124" s="177"/>
      <c r="N124" s="220"/>
      <c r="O124" s="15"/>
      <c r="P124" s="20"/>
    </row>
    <row r="125" spans="1:16" x14ac:dyDescent="0.25">
      <c r="A125" s="857" t="s">
        <v>40</v>
      </c>
      <c r="B125" s="858"/>
      <c r="C125" s="10" t="s">
        <v>37</v>
      </c>
      <c r="D125" s="13">
        <v>6.9999999999999999E-4</v>
      </c>
      <c r="E125" s="33">
        <v>6.9309544438491094E-4</v>
      </c>
      <c r="F125" s="33">
        <v>6.6443355893525667E-4</v>
      </c>
      <c r="G125" s="177">
        <v>7.8472176240789262E-4</v>
      </c>
      <c r="H125" s="177">
        <v>6.7076472970390409E-4</v>
      </c>
      <c r="I125" s="3">
        <v>6.7248677950644954E-4</v>
      </c>
      <c r="N125" s="220">
        <f>AVERAGE(E125:M125)</f>
        <v>6.9710045498768271E-4</v>
      </c>
      <c r="O125" s="15">
        <f t="shared" si="2"/>
        <v>-4.1422071604532672E-3</v>
      </c>
      <c r="P125" s="20"/>
    </row>
    <row r="126" spans="1:16" x14ac:dyDescent="0.25">
      <c r="A126" s="857" t="s">
        <v>41</v>
      </c>
      <c r="B126" s="858"/>
      <c r="C126" s="10" t="s">
        <v>37</v>
      </c>
      <c r="D126" s="13"/>
      <c r="E126" s="33"/>
      <c r="F126" s="33"/>
      <c r="G126" s="177"/>
      <c r="H126" s="177"/>
      <c r="N126" s="220"/>
      <c r="O126" s="15"/>
      <c r="P126" s="20"/>
    </row>
    <row r="127" spans="1:16" x14ac:dyDescent="0.25">
      <c r="A127" s="857" t="s">
        <v>49</v>
      </c>
      <c r="B127" s="858"/>
      <c r="C127" s="10" t="s">
        <v>37</v>
      </c>
      <c r="D127" s="33">
        <v>6.9999999999999999E-4</v>
      </c>
      <c r="E127" s="33">
        <v>7.0447588755155892E-4</v>
      </c>
      <c r="F127" s="33">
        <v>6.5852429597167519E-4</v>
      </c>
      <c r="G127" s="177">
        <v>7.8247157864853271E-4</v>
      </c>
      <c r="H127" s="177">
        <v>6.8229248514253089E-4</v>
      </c>
      <c r="I127" s="3">
        <v>6.7210737587436974E-4</v>
      </c>
      <c r="N127" s="220">
        <f>AVERAGE(E127:M127)</f>
        <v>6.9997432463773349E-4</v>
      </c>
      <c r="O127" s="15">
        <f t="shared" si="2"/>
        <v>-3.6679088952150237E-5</v>
      </c>
      <c r="P127" s="20"/>
    </row>
    <row r="128" spans="1:16" x14ac:dyDescent="0.25">
      <c r="A128" s="857" t="s">
        <v>42</v>
      </c>
      <c r="B128" s="858"/>
      <c r="C128" s="10" t="s">
        <v>37</v>
      </c>
      <c r="D128" s="33"/>
      <c r="E128" s="34"/>
      <c r="F128" s="34"/>
      <c r="G128" s="177"/>
      <c r="H128" s="177"/>
      <c r="N128" s="220"/>
      <c r="O128" s="15"/>
      <c r="P128" s="20"/>
    </row>
    <row r="129" spans="1:16" x14ac:dyDescent="0.25">
      <c r="A129" s="857" t="s">
        <v>43</v>
      </c>
      <c r="B129" s="858"/>
      <c r="C129" s="10" t="s">
        <v>37</v>
      </c>
      <c r="D129" s="27"/>
      <c r="E129" s="34"/>
      <c r="F129" s="34"/>
      <c r="G129" s="177"/>
      <c r="H129" s="177"/>
      <c r="N129" s="220"/>
      <c r="O129" s="15"/>
      <c r="P129" s="20"/>
    </row>
    <row r="130" spans="1:16" x14ac:dyDescent="0.25">
      <c r="A130" s="863" t="s">
        <v>63</v>
      </c>
      <c r="B130" s="864"/>
      <c r="C130" s="3"/>
      <c r="D130" s="13"/>
      <c r="E130" s="33"/>
      <c r="F130" s="33"/>
      <c r="G130" s="177"/>
      <c r="H130" s="177"/>
      <c r="N130" s="220"/>
      <c r="O130" s="15"/>
      <c r="P130" s="20"/>
    </row>
    <row r="131" spans="1:16" x14ac:dyDescent="0.25">
      <c r="A131" s="857" t="s">
        <v>36</v>
      </c>
      <c r="B131" s="858"/>
      <c r="C131" s="10" t="s">
        <v>62</v>
      </c>
      <c r="D131" s="27">
        <v>1.5E-3</v>
      </c>
      <c r="E131" s="33">
        <v>3.6854240006604276E-4</v>
      </c>
      <c r="F131" s="33">
        <v>4.2193360356372351E-4</v>
      </c>
      <c r="G131" s="177">
        <v>3.8118389182218972E-4</v>
      </c>
      <c r="H131" s="177">
        <v>3.7641177943022549E-4</v>
      </c>
      <c r="I131" s="3">
        <v>3.9306011114665745E-4</v>
      </c>
      <c r="N131" s="220">
        <f>AVERAGE(E131:M131)</f>
        <v>3.8822635720576777E-4</v>
      </c>
      <c r="O131" s="15">
        <f t="shared" si="2"/>
        <v>-0.74118242852948812</v>
      </c>
      <c r="P131" s="20"/>
    </row>
    <row r="132" spans="1:16" x14ac:dyDescent="0.25">
      <c r="A132" s="857" t="s">
        <v>48</v>
      </c>
      <c r="B132" s="858"/>
      <c r="C132" s="10" t="s">
        <v>37</v>
      </c>
      <c r="D132" s="27"/>
      <c r="E132" s="33"/>
      <c r="F132" s="33"/>
      <c r="G132" s="177"/>
      <c r="H132" s="177"/>
      <c r="N132" s="220"/>
      <c r="O132" s="15"/>
      <c r="P132" s="20"/>
    </row>
    <row r="133" spans="1:16" x14ac:dyDescent="0.25">
      <c r="A133" s="857" t="s">
        <v>38</v>
      </c>
      <c r="B133" s="858"/>
      <c r="C133" s="10" t="s">
        <v>37</v>
      </c>
      <c r="D133" s="27">
        <v>1.5E-3</v>
      </c>
      <c r="E133" s="33">
        <v>3.7370201079406899E-4</v>
      </c>
      <c r="F133" s="33">
        <v>4.2247636307904559E-4</v>
      </c>
      <c r="G133" s="177">
        <v>3.8399589776187611E-4</v>
      </c>
      <c r="H133" s="177">
        <v>3.7704993663697318E-4</v>
      </c>
      <c r="I133" s="3">
        <v>3.9445673589469566E-4</v>
      </c>
      <c r="N133" s="220">
        <f>AVERAGE(E133:M133)</f>
        <v>3.9033618883333192E-4</v>
      </c>
      <c r="O133" s="15">
        <f t="shared" si="2"/>
        <v>-0.73977587411111201</v>
      </c>
      <c r="P133" s="20"/>
    </row>
    <row r="134" spans="1:16" x14ac:dyDescent="0.25">
      <c r="A134" s="857" t="s">
        <v>50</v>
      </c>
      <c r="B134" s="858"/>
      <c r="C134" s="10" t="s">
        <v>37</v>
      </c>
      <c r="D134" s="13"/>
      <c r="E134" s="33"/>
      <c r="F134" s="33"/>
      <c r="G134" s="176"/>
      <c r="H134" s="176"/>
      <c r="N134" s="220"/>
      <c r="O134" s="15"/>
      <c r="P134" s="20"/>
    </row>
    <row r="135" spans="1:16" x14ac:dyDescent="0.25">
      <c r="A135" s="863" t="s">
        <v>64</v>
      </c>
      <c r="B135" s="864"/>
      <c r="C135" s="10"/>
      <c r="D135" s="13"/>
      <c r="E135" s="33"/>
      <c r="F135" s="33"/>
      <c r="G135" s="176"/>
      <c r="H135" s="176"/>
      <c r="N135" s="220"/>
      <c r="O135" s="15"/>
      <c r="P135" s="20"/>
    </row>
    <row r="136" spans="1:16" x14ac:dyDescent="0.25">
      <c r="A136" s="863" t="s">
        <v>65</v>
      </c>
      <c r="B136" s="864"/>
      <c r="C136" s="10" t="s">
        <v>66</v>
      </c>
      <c r="D136" s="13"/>
      <c r="E136" s="13"/>
      <c r="F136" s="13"/>
      <c r="G136" s="37"/>
      <c r="H136" s="37"/>
      <c r="N136" s="220"/>
      <c r="O136" s="15"/>
      <c r="P136" s="20"/>
    </row>
    <row r="137" spans="1:16" x14ac:dyDescent="0.25">
      <c r="A137" s="857" t="s">
        <v>36</v>
      </c>
      <c r="B137" s="858"/>
      <c r="C137" s="10" t="s">
        <v>37</v>
      </c>
      <c r="D137" s="30">
        <v>110</v>
      </c>
      <c r="E137" s="30">
        <v>94.62687609501495</v>
      </c>
      <c r="F137" s="30">
        <v>91.775501324372442</v>
      </c>
      <c r="G137" s="174">
        <v>94.712963837952827</v>
      </c>
      <c r="H137" s="174">
        <v>109.15510905928589</v>
      </c>
      <c r="I137" s="3">
        <v>98.694690151399897</v>
      </c>
      <c r="N137" s="220">
        <f>AVERAGE(E137:M137)</f>
        <v>97.793028093605201</v>
      </c>
      <c r="O137" s="15">
        <f t="shared" si="2"/>
        <v>-0.11097247187631636</v>
      </c>
      <c r="P137" s="20"/>
    </row>
    <row r="138" spans="1:16" x14ac:dyDescent="0.25">
      <c r="A138" s="857" t="s">
        <v>48</v>
      </c>
      <c r="B138" s="858"/>
      <c r="C138" s="10" t="s">
        <v>37</v>
      </c>
      <c r="D138" s="30"/>
      <c r="E138" s="30"/>
      <c r="F138" s="30"/>
      <c r="G138" s="174"/>
      <c r="H138" s="174"/>
      <c r="N138" s="220"/>
      <c r="O138" s="15"/>
      <c r="P138" s="20"/>
    </row>
    <row r="139" spans="1:16" x14ac:dyDescent="0.25">
      <c r="A139" s="857" t="s">
        <v>38</v>
      </c>
      <c r="B139" s="858"/>
      <c r="C139" s="10" t="s">
        <v>37</v>
      </c>
      <c r="D139" s="30">
        <v>110</v>
      </c>
      <c r="E139" s="30">
        <v>95.678987176765901</v>
      </c>
      <c r="F139" s="30">
        <v>91.775501324372442</v>
      </c>
      <c r="G139" s="174">
        <v>95.678987176765901</v>
      </c>
      <c r="H139" s="174">
        <f>H137</f>
        <v>109.15510905928589</v>
      </c>
      <c r="I139" s="3">
        <v>95.678987176765901</v>
      </c>
      <c r="N139" s="220">
        <f>AVERAGE(E139:M139)</f>
        <v>97.593514382791199</v>
      </c>
      <c r="O139" s="15">
        <f t="shared" si="2"/>
        <v>-0.11278623288371638</v>
      </c>
      <c r="P139" s="20"/>
    </row>
    <row r="140" spans="1:16" x14ac:dyDescent="0.25">
      <c r="A140" s="857" t="s">
        <v>50</v>
      </c>
      <c r="B140" s="858"/>
      <c r="C140" s="10" t="s">
        <v>37</v>
      </c>
      <c r="D140" s="30"/>
      <c r="E140" s="30"/>
      <c r="F140" s="30"/>
      <c r="G140" s="174"/>
      <c r="H140" s="174"/>
      <c r="N140" s="220"/>
      <c r="O140" s="15"/>
      <c r="P140" s="20"/>
    </row>
    <row r="141" spans="1:16" x14ac:dyDescent="0.25">
      <c r="A141" s="857" t="s">
        <v>39</v>
      </c>
      <c r="B141" s="858"/>
      <c r="C141" s="10" t="s">
        <v>37</v>
      </c>
      <c r="D141" s="30"/>
      <c r="E141" s="30"/>
      <c r="F141" s="30"/>
      <c r="G141" s="174"/>
      <c r="H141" s="174"/>
      <c r="N141" s="220"/>
      <c r="O141" s="15"/>
      <c r="P141" s="20"/>
    </row>
    <row r="142" spans="1:16" x14ac:dyDescent="0.25">
      <c r="A142" s="857" t="s">
        <v>40</v>
      </c>
      <c r="B142" s="858"/>
      <c r="C142" s="10" t="s">
        <v>37</v>
      </c>
      <c r="D142" s="30">
        <v>110</v>
      </c>
      <c r="E142" s="30">
        <v>95.678987176765901</v>
      </c>
      <c r="F142" s="30">
        <v>91.775501324372442</v>
      </c>
      <c r="G142" s="174">
        <v>95.678987176765901</v>
      </c>
      <c r="H142" s="174">
        <f>H137</f>
        <v>109.15510905928589</v>
      </c>
      <c r="I142" s="3">
        <v>95.678987176765901</v>
      </c>
      <c r="N142" s="220">
        <f>AVERAGE(E142:M142)</f>
        <v>97.593514382791199</v>
      </c>
      <c r="O142" s="15">
        <f t="shared" si="2"/>
        <v>-0.11278623288371638</v>
      </c>
      <c r="P142" s="20"/>
    </row>
    <row r="143" spans="1:16" x14ac:dyDescent="0.25">
      <c r="A143" s="857" t="s">
        <v>41</v>
      </c>
      <c r="B143" s="858"/>
      <c r="C143" s="10" t="s">
        <v>37</v>
      </c>
      <c r="D143" s="30"/>
      <c r="E143" s="30"/>
      <c r="F143" s="30"/>
      <c r="G143" s="174"/>
      <c r="H143" s="174"/>
      <c r="N143" s="220"/>
      <c r="O143" s="15"/>
      <c r="P143" s="20"/>
    </row>
    <row r="144" spans="1:16" x14ac:dyDescent="0.25">
      <c r="A144" s="857" t="s">
        <v>49</v>
      </c>
      <c r="B144" s="858"/>
      <c r="C144" s="10" t="s">
        <v>37</v>
      </c>
      <c r="D144" s="30">
        <v>110</v>
      </c>
      <c r="E144" s="30">
        <v>95.678987176765901</v>
      </c>
      <c r="F144" s="30">
        <v>91.775501324372442</v>
      </c>
      <c r="G144" s="174">
        <v>95.678987176765901</v>
      </c>
      <c r="H144" s="174">
        <f>H137</f>
        <v>109.15510905928589</v>
      </c>
      <c r="I144" s="3">
        <v>95.678987176765901</v>
      </c>
      <c r="N144" s="220">
        <f>AVERAGE(E144:M144)</f>
        <v>97.593514382791199</v>
      </c>
      <c r="O144" s="15">
        <f t="shared" ref="O144:O207" si="3">(N144-D144)/D144</f>
        <v>-0.11278623288371638</v>
      </c>
      <c r="P144" s="20"/>
    </row>
    <row r="145" spans="1:245" x14ac:dyDescent="0.25">
      <c r="A145" s="857" t="s">
        <v>42</v>
      </c>
      <c r="B145" s="858"/>
      <c r="C145" s="10" t="s">
        <v>37</v>
      </c>
      <c r="D145" s="30"/>
      <c r="E145" s="30"/>
      <c r="F145" s="30"/>
      <c r="G145" s="174"/>
      <c r="H145" s="174"/>
      <c r="N145" s="220"/>
      <c r="O145" s="15"/>
      <c r="P145" s="20"/>
    </row>
    <row r="146" spans="1:245" x14ac:dyDescent="0.25">
      <c r="A146" s="857" t="s">
        <v>43</v>
      </c>
      <c r="B146" s="858"/>
      <c r="C146" s="10" t="s">
        <v>37</v>
      </c>
      <c r="D146" s="30"/>
      <c r="E146" s="30"/>
      <c r="F146" s="30"/>
      <c r="G146" s="174"/>
      <c r="H146" s="174"/>
      <c r="N146" s="220"/>
      <c r="O146" s="15"/>
      <c r="P146" s="20"/>
    </row>
    <row r="147" spans="1:245" x14ac:dyDescent="0.25">
      <c r="A147" s="863" t="s">
        <v>67</v>
      </c>
      <c r="B147" s="864"/>
      <c r="C147" s="10" t="s">
        <v>68</v>
      </c>
      <c r="D147" s="30"/>
      <c r="E147" s="30"/>
      <c r="F147" s="30"/>
      <c r="G147" s="174"/>
      <c r="H147" s="174"/>
      <c r="N147" s="220"/>
      <c r="O147" s="15"/>
      <c r="P147" s="20"/>
    </row>
    <row r="148" spans="1:245" x14ac:dyDescent="0.25">
      <c r="A148" s="857" t="s">
        <v>36</v>
      </c>
      <c r="B148" s="858"/>
      <c r="C148" s="10" t="s">
        <v>37</v>
      </c>
      <c r="D148" s="30">
        <v>0.35</v>
      </c>
      <c r="E148" s="35">
        <v>0.30725212245247774</v>
      </c>
      <c r="F148" s="35">
        <v>0.29723779893098851</v>
      </c>
      <c r="G148" s="178">
        <v>0.30887073299502044</v>
      </c>
      <c r="H148" s="178">
        <v>0.32743737183165733</v>
      </c>
      <c r="I148" s="3">
        <v>0.28407670459008288</v>
      </c>
      <c r="N148" s="220">
        <f>AVERAGE(E148:M148)</f>
        <v>0.30497494616004539</v>
      </c>
      <c r="O148" s="15">
        <f t="shared" si="3"/>
        <v>-0.12864301097129882</v>
      </c>
      <c r="P148" s="20"/>
    </row>
    <row r="149" spans="1:245" x14ac:dyDescent="0.25">
      <c r="A149" s="857" t="s">
        <v>48</v>
      </c>
      <c r="B149" s="858"/>
      <c r="C149" s="10" t="s">
        <v>37</v>
      </c>
      <c r="D149" s="30"/>
      <c r="E149" s="30"/>
      <c r="F149" s="30"/>
      <c r="G149" s="174"/>
      <c r="H149" s="174"/>
      <c r="N149" s="220"/>
      <c r="O149" s="15"/>
      <c r="P149" s="20"/>
    </row>
    <row r="150" spans="1:245" x14ac:dyDescent="0.25">
      <c r="A150" s="857" t="s">
        <v>38</v>
      </c>
      <c r="B150" s="858"/>
      <c r="C150" s="10" t="s">
        <v>37</v>
      </c>
      <c r="D150" s="30">
        <v>0.35</v>
      </c>
      <c r="E150" s="35">
        <v>0.30725212245247774</v>
      </c>
      <c r="F150" s="35">
        <v>0.29723779893098851</v>
      </c>
      <c r="G150" s="178">
        <v>0.30887073299502044</v>
      </c>
      <c r="H150" s="178">
        <v>0.30887073299502044</v>
      </c>
      <c r="I150" s="3">
        <v>0.28407670459008288</v>
      </c>
      <c r="N150" s="220">
        <f>AVERAGE(E150:M150)</f>
        <v>0.30126161839271803</v>
      </c>
      <c r="O150" s="15">
        <f t="shared" si="3"/>
        <v>-0.13925251887794843</v>
      </c>
      <c r="P150" s="20"/>
    </row>
    <row r="151" spans="1:245" x14ac:dyDescent="0.25">
      <c r="A151" s="857" t="s">
        <v>50</v>
      </c>
      <c r="B151" s="858"/>
      <c r="C151" s="10" t="s">
        <v>37</v>
      </c>
      <c r="D151" s="30"/>
      <c r="E151" s="30"/>
      <c r="F151" s="30"/>
      <c r="G151" s="174"/>
      <c r="H151" s="174"/>
      <c r="N151" s="220"/>
      <c r="O151" s="15"/>
      <c r="P151" s="20"/>
    </row>
    <row r="152" spans="1:245" x14ac:dyDescent="0.25">
      <c r="A152" s="857" t="s">
        <v>39</v>
      </c>
      <c r="B152" s="858"/>
      <c r="C152" s="10" t="s">
        <v>37</v>
      </c>
      <c r="D152" s="30"/>
      <c r="E152" s="30"/>
      <c r="F152" s="30"/>
      <c r="G152" s="174"/>
      <c r="H152" s="174"/>
      <c r="N152" s="220"/>
      <c r="O152" s="15"/>
      <c r="P152" s="20"/>
    </row>
    <row r="153" spans="1:245" x14ac:dyDescent="0.25">
      <c r="A153" s="857" t="s">
        <v>40</v>
      </c>
      <c r="B153" s="858"/>
      <c r="C153" s="10" t="s">
        <v>37</v>
      </c>
      <c r="D153" s="30">
        <v>0.35</v>
      </c>
      <c r="E153" s="35">
        <v>0.30725212245247774</v>
      </c>
      <c r="F153" s="35">
        <v>0.29723779893098851</v>
      </c>
      <c r="G153" s="178">
        <v>0.30887073299502044</v>
      </c>
      <c r="H153" s="178">
        <v>0.30887073299502044</v>
      </c>
      <c r="I153" s="3">
        <v>0.28407670459008288</v>
      </c>
      <c r="N153" s="220">
        <f>AVERAGE(E153:M153)</f>
        <v>0.30126161839271803</v>
      </c>
      <c r="O153" s="15">
        <f t="shared" si="3"/>
        <v>-0.13925251887794843</v>
      </c>
      <c r="P153" s="20"/>
    </row>
    <row r="154" spans="1:245" x14ac:dyDescent="0.25">
      <c r="A154" s="857" t="s">
        <v>41</v>
      </c>
      <c r="B154" s="858"/>
      <c r="C154" s="10" t="s">
        <v>37</v>
      </c>
      <c r="D154" s="30"/>
      <c r="E154" s="30"/>
      <c r="F154" s="30"/>
      <c r="G154" s="174"/>
      <c r="H154" s="174"/>
      <c r="N154" s="220"/>
      <c r="O154" s="15"/>
      <c r="P154" s="20"/>
    </row>
    <row r="155" spans="1:245" x14ac:dyDescent="0.25">
      <c r="A155" s="857" t="s">
        <v>49</v>
      </c>
      <c r="B155" s="858"/>
      <c r="C155" s="10" t="s">
        <v>37</v>
      </c>
      <c r="D155" s="30">
        <v>0.35</v>
      </c>
      <c r="E155" s="35">
        <v>0.30725212245247774</v>
      </c>
      <c r="F155" s="35">
        <v>0.29723779893098851</v>
      </c>
      <c r="G155" s="178">
        <v>0.30887073299502044</v>
      </c>
      <c r="H155" s="178">
        <v>0.30887073299502044</v>
      </c>
      <c r="I155" s="3">
        <v>0.28407670459008288</v>
      </c>
      <c r="N155" s="220">
        <f>AVERAGE(E155:M155)</f>
        <v>0.30126161839271803</v>
      </c>
      <c r="O155" s="15">
        <f t="shared" si="3"/>
        <v>-0.13925251887794843</v>
      </c>
      <c r="P155" s="20"/>
    </row>
    <row r="156" spans="1:245" x14ac:dyDescent="0.25">
      <c r="A156" s="857" t="s">
        <v>42</v>
      </c>
      <c r="B156" s="858"/>
      <c r="C156" s="10" t="s">
        <v>37</v>
      </c>
      <c r="D156" s="30"/>
      <c r="E156" s="30"/>
      <c r="F156" s="30"/>
      <c r="G156" s="174"/>
      <c r="H156" s="174"/>
      <c r="N156" s="220"/>
      <c r="O156" s="15"/>
      <c r="P156" s="20"/>
    </row>
    <row r="157" spans="1:245" x14ac:dyDescent="0.25">
      <c r="A157" s="857" t="s">
        <v>43</v>
      </c>
      <c r="B157" s="858"/>
      <c r="C157" s="10" t="s">
        <v>37</v>
      </c>
      <c r="D157" s="30"/>
      <c r="E157" s="30"/>
      <c r="F157" s="30"/>
      <c r="G157" s="174"/>
      <c r="H157" s="174"/>
      <c r="N157" s="220"/>
      <c r="O157" s="15"/>
      <c r="P157" s="20"/>
    </row>
    <row r="158" spans="1:245" x14ac:dyDescent="0.25">
      <c r="A158" s="863" t="s">
        <v>69</v>
      </c>
      <c r="B158" s="864"/>
      <c r="C158" s="10" t="s">
        <v>70</v>
      </c>
      <c r="D158" s="30"/>
      <c r="E158" s="30"/>
      <c r="F158" s="30"/>
      <c r="G158" s="174"/>
      <c r="H158" s="174"/>
      <c r="J158" s="22"/>
      <c r="K158" s="22"/>
      <c r="L158" s="22"/>
      <c r="M158" s="22"/>
      <c r="N158" s="220"/>
      <c r="O158" s="15"/>
      <c r="P158" s="20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  <c r="EC158" s="22"/>
      <c r="ED158" s="22"/>
      <c r="EE158" s="22"/>
      <c r="EF158" s="22"/>
      <c r="EG158" s="22"/>
      <c r="EH158" s="22"/>
      <c r="EI158" s="22"/>
      <c r="EJ158" s="22"/>
      <c r="EK158" s="22"/>
      <c r="EL158" s="22"/>
      <c r="EM158" s="22"/>
      <c r="EN158" s="22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  <c r="FL158" s="22"/>
      <c r="FM158" s="22"/>
      <c r="FN158" s="22"/>
      <c r="FO158" s="22"/>
      <c r="FP158" s="22"/>
      <c r="FQ158" s="22"/>
      <c r="FR158" s="22"/>
      <c r="FS158" s="22"/>
      <c r="FT158" s="22"/>
      <c r="FU158" s="22"/>
      <c r="FV158" s="22"/>
      <c r="FW158" s="22"/>
      <c r="FX158" s="22"/>
      <c r="FY158" s="22"/>
      <c r="FZ158" s="22"/>
      <c r="GA158" s="22"/>
      <c r="GB158" s="22"/>
      <c r="GC158" s="22"/>
      <c r="GD158" s="22"/>
      <c r="GE158" s="22"/>
      <c r="GF158" s="22"/>
      <c r="GG158" s="22"/>
      <c r="GH158" s="22"/>
      <c r="GI158" s="22"/>
      <c r="GJ158" s="22"/>
      <c r="GK158" s="22"/>
      <c r="GL158" s="22"/>
      <c r="GM158" s="22"/>
      <c r="GN158" s="22"/>
      <c r="GO158" s="22"/>
      <c r="GP158" s="22"/>
      <c r="GQ158" s="22"/>
      <c r="GR158" s="22"/>
      <c r="GS158" s="22"/>
      <c r="GT158" s="22"/>
      <c r="GU158" s="22"/>
      <c r="GV158" s="22"/>
      <c r="GW158" s="22"/>
      <c r="GX158" s="22"/>
      <c r="GY158" s="22"/>
      <c r="GZ158" s="22"/>
      <c r="HA158" s="22"/>
      <c r="HB158" s="22"/>
      <c r="HC158" s="22"/>
      <c r="HD158" s="22"/>
      <c r="HE158" s="22"/>
      <c r="HF158" s="22"/>
      <c r="HG158" s="22"/>
      <c r="HH158" s="22"/>
      <c r="HI158" s="22"/>
      <c r="HJ158" s="22"/>
      <c r="HK158" s="22"/>
      <c r="HL158" s="22"/>
      <c r="HM158" s="22"/>
      <c r="HN158" s="22"/>
      <c r="HO158" s="22"/>
      <c r="HP158" s="22"/>
      <c r="HQ158" s="22"/>
      <c r="HR158" s="22"/>
      <c r="HS158" s="22"/>
      <c r="HT158" s="22"/>
      <c r="HU158" s="22"/>
      <c r="HV158" s="22"/>
      <c r="HW158" s="22"/>
      <c r="HX158" s="22"/>
      <c r="HY158" s="22"/>
      <c r="HZ158" s="22"/>
      <c r="IA158" s="22"/>
      <c r="IB158" s="22"/>
      <c r="IC158" s="22"/>
      <c r="ID158" s="22"/>
      <c r="IE158" s="22"/>
      <c r="IF158" s="22"/>
      <c r="IG158" s="22"/>
      <c r="IH158" s="22"/>
      <c r="II158" s="22"/>
      <c r="IJ158" s="22"/>
      <c r="IK158" s="22"/>
    </row>
    <row r="159" spans="1:245" x14ac:dyDescent="0.25">
      <c r="A159" s="857" t="s">
        <v>36</v>
      </c>
      <c r="B159" s="858"/>
      <c r="C159" s="10" t="s">
        <v>37</v>
      </c>
      <c r="D159" s="30">
        <v>6</v>
      </c>
      <c r="E159" s="30">
        <v>5.5118997481870045</v>
      </c>
      <c r="F159" s="30">
        <v>5.3539140946811514</v>
      </c>
      <c r="G159" s="174">
        <v>5.8138187441727682</v>
      </c>
      <c r="H159" s="174">
        <v>6.1294172436281134</v>
      </c>
      <c r="I159" s="3">
        <v>5.8202338106613096</v>
      </c>
      <c r="J159" s="22"/>
      <c r="K159" s="22"/>
      <c r="L159" s="22"/>
      <c r="M159" s="22"/>
      <c r="N159" s="220">
        <f>AVERAGE(E159:M159)</f>
        <v>5.72585672826607</v>
      </c>
      <c r="O159" s="15">
        <f t="shared" si="3"/>
        <v>-4.5690545288988339E-2</v>
      </c>
      <c r="P159" s="20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  <c r="EC159" s="22"/>
      <c r="ED159" s="22"/>
      <c r="EE159" s="22"/>
      <c r="EF159" s="22"/>
      <c r="EG159" s="22"/>
      <c r="EH159" s="22"/>
      <c r="EI159" s="22"/>
      <c r="EJ159" s="22"/>
      <c r="EK159" s="22"/>
      <c r="EL159" s="22"/>
      <c r="EM159" s="22"/>
      <c r="EN159" s="22"/>
      <c r="EO159" s="22"/>
      <c r="EP159" s="22"/>
      <c r="EQ159" s="22"/>
      <c r="ER159" s="22"/>
      <c r="ES159" s="22"/>
      <c r="ET159" s="22"/>
      <c r="EU159" s="22"/>
      <c r="EV159" s="22"/>
      <c r="EW159" s="22"/>
      <c r="EX159" s="22"/>
      <c r="EY159" s="22"/>
      <c r="EZ159" s="22"/>
      <c r="FA159" s="22"/>
      <c r="FB159" s="22"/>
      <c r="FC159" s="22"/>
      <c r="FD159" s="22"/>
      <c r="FE159" s="22"/>
      <c r="FF159" s="22"/>
      <c r="FG159" s="22"/>
      <c r="FH159" s="22"/>
      <c r="FI159" s="22"/>
      <c r="FJ159" s="22"/>
      <c r="FK159" s="22"/>
      <c r="FL159" s="22"/>
      <c r="FM159" s="22"/>
      <c r="FN159" s="22"/>
      <c r="FO159" s="22"/>
      <c r="FP159" s="22"/>
      <c r="FQ159" s="22"/>
      <c r="FR159" s="22"/>
      <c r="FS159" s="22"/>
      <c r="FT159" s="22"/>
      <c r="FU159" s="22"/>
      <c r="FV159" s="22"/>
      <c r="FW159" s="22"/>
      <c r="FX159" s="22"/>
      <c r="FY159" s="22"/>
      <c r="FZ159" s="22"/>
      <c r="GA159" s="22"/>
      <c r="GB159" s="22"/>
      <c r="GC159" s="22"/>
      <c r="GD159" s="22"/>
      <c r="GE159" s="22"/>
      <c r="GF159" s="22"/>
      <c r="GG159" s="22"/>
      <c r="GH159" s="22"/>
      <c r="GI159" s="22"/>
      <c r="GJ159" s="22"/>
      <c r="GK159" s="22"/>
      <c r="GL159" s="22"/>
      <c r="GM159" s="22"/>
      <c r="GN159" s="22"/>
      <c r="GO159" s="22"/>
      <c r="GP159" s="22"/>
      <c r="GQ159" s="22"/>
      <c r="GR159" s="22"/>
      <c r="GS159" s="22"/>
      <c r="GT159" s="22"/>
      <c r="GU159" s="22"/>
      <c r="GV159" s="22"/>
      <c r="GW159" s="22"/>
      <c r="GX159" s="22"/>
      <c r="GY159" s="22"/>
      <c r="GZ159" s="22"/>
      <c r="HA159" s="22"/>
      <c r="HB159" s="22"/>
      <c r="HC159" s="22"/>
      <c r="HD159" s="22"/>
      <c r="HE159" s="22"/>
      <c r="HF159" s="22"/>
      <c r="HG159" s="22"/>
      <c r="HH159" s="22"/>
      <c r="HI159" s="22"/>
      <c r="HJ159" s="22"/>
      <c r="HK159" s="22"/>
      <c r="HL159" s="22"/>
      <c r="HM159" s="22"/>
      <c r="HN159" s="22"/>
      <c r="HO159" s="22"/>
      <c r="HP159" s="22"/>
      <c r="HQ159" s="22"/>
      <c r="HR159" s="22"/>
      <c r="HS159" s="22"/>
      <c r="HT159" s="22"/>
      <c r="HU159" s="22"/>
      <c r="HV159" s="22"/>
      <c r="HW159" s="22"/>
      <c r="HX159" s="22"/>
      <c r="HY159" s="22"/>
      <c r="HZ159" s="22"/>
      <c r="IA159" s="22"/>
      <c r="IB159" s="22"/>
      <c r="IC159" s="22"/>
      <c r="ID159" s="22"/>
      <c r="IE159" s="22"/>
      <c r="IF159" s="22"/>
      <c r="IG159" s="22"/>
      <c r="IH159" s="22"/>
      <c r="II159" s="22"/>
      <c r="IJ159" s="22"/>
      <c r="IK159" s="22"/>
    </row>
    <row r="160" spans="1:245" x14ac:dyDescent="0.25">
      <c r="A160" s="857" t="s">
        <v>48</v>
      </c>
      <c r="B160" s="858"/>
      <c r="C160" s="10" t="s">
        <v>37</v>
      </c>
      <c r="D160" s="30"/>
      <c r="E160" s="30"/>
      <c r="F160" s="30"/>
      <c r="G160" s="174"/>
      <c r="H160" s="174"/>
      <c r="J160" s="22"/>
      <c r="K160" s="22"/>
      <c r="L160" s="22"/>
      <c r="M160" s="22"/>
      <c r="N160" s="220"/>
      <c r="O160" s="15"/>
      <c r="P160" s="20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  <c r="EC160" s="22"/>
      <c r="ED160" s="22"/>
      <c r="EE160" s="22"/>
      <c r="EF160" s="22"/>
      <c r="EG160" s="22"/>
      <c r="EH160" s="22"/>
      <c r="EI160" s="22"/>
      <c r="EJ160" s="22"/>
      <c r="EK160" s="22"/>
      <c r="EL160" s="22"/>
      <c r="EM160" s="22"/>
      <c r="EN160" s="22"/>
      <c r="EO160" s="22"/>
      <c r="EP160" s="22"/>
      <c r="EQ160" s="22"/>
      <c r="ER160" s="22"/>
      <c r="ES160" s="22"/>
      <c r="ET160" s="22"/>
      <c r="EU160" s="22"/>
      <c r="EV160" s="22"/>
      <c r="EW160" s="22"/>
      <c r="EX160" s="22"/>
      <c r="EY160" s="22"/>
      <c r="EZ160" s="22"/>
      <c r="FA160" s="22"/>
      <c r="FB160" s="22"/>
      <c r="FC160" s="22"/>
      <c r="FD160" s="22"/>
      <c r="FE160" s="22"/>
      <c r="FF160" s="22"/>
      <c r="FG160" s="22"/>
      <c r="FH160" s="22"/>
      <c r="FI160" s="22"/>
      <c r="FJ160" s="22"/>
      <c r="FK160" s="22"/>
      <c r="FL160" s="22"/>
      <c r="FM160" s="22"/>
      <c r="FN160" s="22"/>
      <c r="FO160" s="22"/>
      <c r="FP160" s="22"/>
      <c r="FQ160" s="22"/>
      <c r="FR160" s="22"/>
      <c r="FS160" s="22"/>
      <c r="FT160" s="22"/>
      <c r="FU160" s="22"/>
      <c r="FV160" s="22"/>
      <c r="FW160" s="22"/>
      <c r="FX160" s="22"/>
      <c r="FY160" s="22"/>
      <c r="FZ160" s="22"/>
      <c r="GA160" s="22"/>
      <c r="GB160" s="22"/>
      <c r="GC160" s="22"/>
      <c r="GD160" s="22"/>
      <c r="GE160" s="22"/>
      <c r="GF160" s="22"/>
      <c r="GG160" s="22"/>
      <c r="GH160" s="22"/>
      <c r="GI160" s="22"/>
      <c r="GJ160" s="22"/>
      <c r="GK160" s="22"/>
      <c r="GL160" s="22"/>
      <c r="GM160" s="22"/>
      <c r="GN160" s="22"/>
      <c r="GO160" s="22"/>
      <c r="GP160" s="22"/>
      <c r="GQ160" s="22"/>
      <c r="GR160" s="22"/>
      <c r="GS160" s="22"/>
      <c r="GT160" s="22"/>
      <c r="GU160" s="22"/>
      <c r="GV160" s="22"/>
      <c r="GW160" s="22"/>
      <c r="GX160" s="22"/>
      <c r="GY160" s="22"/>
      <c r="GZ160" s="22"/>
      <c r="HA160" s="22"/>
      <c r="HB160" s="22"/>
      <c r="HC160" s="22"/>
      <c r="HD160" s="22"/>
      <c r="HE160" s="22"/>
      <c r="HF160" s="22"/>
      <c r="HG160" s="22"/>
      <c r="HH160" s="22"/>
      <c r="HI160" s="22"/>
      <c r="HJ160" s="22"/>
      <c r="HK160" s="22"/>
      <c r="HL160" s="22"/>
      <c r="HM160" s="22"/>
      <c r="HN160" s="22"/>
      <c r="HO160" s="22"/>
      <c r="HP160" s="22"/>
      <c r="HQ160" s="22"/>
      <c r="HR160" s="22"/>
      <c r="HS160" s="22"/>
      <c r="HT160" s="22"/>
      <c r="HU160" s="22"/>
      <c r="HV160" s="22"/>
      <c r="HW160" s="22"/>
      <c r="HX160" s="22"/>
      <c r="HY160" s="22"/>
      <c r="HZ160" s="22"/>
      <c r="IA160" s="22"/>
      <c r="IB160" s="22"/>
      <c r="IC160" s="22"/>
      <c r="ID160" s="22"/>
      <c r="IE160" s="22"/>
      <c r="IF160" s="22"/>
      <c r="IG160" s="22"/>
      <c r="IH160" s="22"/>
      <c r="II160" s="22"/>
      <c r="IJ160" s="22"/>
      <c r="IK160" s="22"/>
    </row>
    <row r="161" spans="1:245" x14ac:dyDescent="0.25">
      <c r="A161" s="857" t="s">
        <v>38</v>
      </c>
      <c r="B161" s="858"/>
      <c r="C161" s="10" t="s">
        <v>37</v>
      </c>
      <c r="D161" s="30">
        <v>6</v>
      </c>
      <c r="E161" s="30">
        <v>5.5118997481870045</v>
      </c>
      <c r="F161" s="30">
        <v>5.3539140946811514</v>
      </c>
      <c r="G161" s="174">
        <v>5.8138187441727682</v>
      </c>
      <c r="H161" s="174">
        <v>6.1294172436281134</v>
      </c>
      <c r="I161" s="3">
        <v>5.8202338106613096</v>
      </c>
      <c r="J161" s="22"/>
      <c r="K161" s="22"/>
      <c r="L161" s="22"/>
      <c r="M161" s="22"/>
      <c r="N161" s="220">
        <f>AVERAGE(E161:M161)</f>
        <v>5.72585672826607</v>
      </c>
      <c r="O161" s="15">
        <f t="shared" si="3"/>
        <v>-4.5690545288988339E-2</v>
      </c>
      <c r="P161" s="20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22"/>
      <c r="GD161" s="22"/>
      <c r="GE161" s="22"/>
      <c r="GF161" s="22"/>
      <c r="GG161" s="22"/>
      <c r="GH161" s="22"/>
      <c r="GI161" s="22"/>
      <c r="GJ161" s="22"/>
      <c r="GK161" s="22"/>
      <c r="GL161" s="22"/>
      <c r="GM161" s="22"/>
      <c r="GN161" s="22"/>
      <c r="GO161" s="22"/>
      <c r="GP161" s="22"/>
      <c r="GQ161" s="22"/>
      <c r="GR161" s="22"/>
      <c r="GS161" s="22"/>
      <c r="GT161" s="22"/>
      <c r="GU161" s="22"/>
      <c r="GV161" s="22"/>
      <c r="GW161" s="22"/>
      <c r="GX161" s="22"/>
      <c r="GY161" s="22"/>
      <c r="GZ161" s="22"/>
      <c r="HA161" s="22"/>
      <c r="HB161" s="22"/>
      <c r="HC161" s="22"/>
      <c r="HD161" s="22"/>
      <c r="HE161" s="22"/>
      <c r="HF161" s="22"/>
      <c r="HG161" s="22"/>
      <c r="HH161" s="22"/>
      <c r="HI161" s="22"/>
      <c r="HJ161" s="22"/>
      <c r="HK161" s="22"/>
      <c r="HL161" s="22"/>
      <c r="HM161" s="22"/>
      <c r="HN161" s="22"/>
      <c r="HO161" s="22"/>
      <c r="HP161" s="22"/>
      <c r="HQ161" s="22"/>
      <c r="HR161" s="22"/>
      <c r="HS161" s="22"/>
      <c r="HT161" s="22"/>
      <c r="HU161" s="22"/>
      <c r="HV161" s="22"/>
      <c r="HW161" s="22"/>
      <c r="HX161" s="22"/>
      <c r="HY161" s="22"/>
      <c r="HZ161" s="22"/>
      <c r="IA161" s="22"/>
      <c r="IB161" s="22"/>
      <c r="IC161" s="22"/>
      <c r="ID161" s="22"/>
      <c r="IE161" s="22"/>
      <c r="IF161" s="22"/>
      <c r="IG161" s="22"/>
      <c r="IH161" s="22"/>
      <c r="II161" s="22"/>
      <c r="IJ161" s="22"/>
      <c r="IK161" s="22"/>
    </row>
    <row r="162" spans="1:245" x14ac:dyDescent="0.25">
      <c r="A162" s="857" t="s">
        <v>50</v>
      </c>
      <c r="B162" s="858"/>
      <c r="C162" s="10" t="s">
        <v>37</v>
      </c>
      <c r="D162" s="30"/>
      <c r="E162" s="30"/>
      <c r="F162" s="30"/>
      <c r="G162" s="174"/>
      <c r="H162" s="174"/>
      <c r="J162" s="22"/>
      <c r="K162" s="22"/>
      <c r="L162" s="22"/>
      <c r="M162" s="22"/>
      <c r="N162" s="220"/>
      <c r="O162" s="15"/>
      <c r="P162" s="20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  <c r="EC162" s="22"/>
      <c r="ED162" s="22"/>
      <c r="EE162" s="22"/>
      <c r="EF162" s="22"/>
      <c r="EG162" s="22"/>
      <c r="EH162" s="22"/>
      <c r="EI162" s="22"/>
      <c r="EJ162" s="22"/>
      <c r="EK162" s="22"/>
      <c r="EL162" s="22"/>
      <c r="EM162" s="22"/>
      <c r="EN162" s="22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2"/>
      <c r="EZ162" s="22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2"/>
      <c r="FU162" s="22"/>
      <c r="FV162" s="22"/>
      <c r="FW162" s="22"/>
      <c r="FX162" s="22"/>
      <c r="FY162" s="22"/>
      <c r="FZ162" s="22"/>
      <c r="GA162" s="22"/>
      <c r="GB162" s="22"/>
      <c r="GC162" s="22"/>
      <c r="GD162" s="22"/>
      <c r="GE162" s="22"/>
      <c r="GF162" s="22"/>
      <c r="GG162" s="22"/>
      <c r="GH162" s="22"/>
      <c r="GI162" s="22"/>
      <c r="GJ162" s="22"/>
      <c r="GK162" s="22"/>
      <c r="GL162" s="22"/>
      <c r="GM162" s="22"/>
      <c r="GN162" s="22"/>
      <c r="GO162" s="22"/>
      <c r="GP162" s="22"/>
      <c r="GQ162" s="22"/>
      <c r="GR162" s="22"/>
      <c r="GS162" s="22"/>
      <c r="GT162" s="22"/>
      <c r="GU162" s="22"/>
      <c r="GV162" s="22"/>
      <c r="GW162" s="22"/>
      <c r="GX162" s="22"/>
      <c r="GY162" s="22"/>
      <c r="GZ162" s="22"/>
      <c r="HA162" s="22"/>
      <c r="HB162" s="22"/>
      <c r="HC162" s="22"/>
      <c r="HD162" s="22"/>
      <c r="HE162" s="22"/>
      <c r="HF162" s="22"/>
      <c r="HG162" s="22"/>
      <c r="HH162" s="22"/>
      <c r="HI162" s="22"/>
      <c r="HJ162" s="22"/>
      <c r="HK162" s="22"/>
      <c r="HL162" s="22"/>
      <c r="HM162" s="22"/>
      <c r="HN162" s="22"/>
      <c r="HO162" s="22"/>
      <c r="HP162" s="22"/>
      <c r="HQ162" s="22"/>
      <c r="HR162" s="22"/>
      <c r="HS162" s="22"/>
      <c r="HT162" s="22"/>
      <c r="HU162" s="22"/>
      <c r="HV162" s="22"/>
      <c r="HW162" s="22"/>
      <c r="HX162" s="22"/>
      <c r="HY162" s="22"/>
      <c r="HZ162" s="22"/>
      <c r="IA162" s="22"/>
      <c r="IB162" s="22"/>
      <c r="IC162" s="22"/>
      <c r="ID162" s="22"/>
      <c r="IE162" s="22"/>
      <c r="IF162" s="22"/>
      <c r="IG162" s="22"/>
      <c r="IH162" s="22"/>
      <c r="II162" s="22"/>
      <c r="IJ162" s="22"/>
      <c r="IK162" s="22"/>
    </row>
    <row r="163" spans="1:245" x14ac:dyDescent="0.25">
      <c r="A163" s="857" t="s">
        <v>39</v>
      </c>
      <c r="B163" s="858"/>
      <c r="C163" s="10" t="s">
        <v>37</v>
      </c>
      <c r="D163" s="30"/>
      <c r="E163" s="30"/>
      <c r="F163" s="30"/>
      <c r="G163" s="174"/>
      <c r="H163" s="174"/>
      <c r="J163" s="22"/>
      <c r="K163" s="22"/>
      <c r="L163" s="22"/>
      <c r="M163" s="22"/>
      <c r="N163" s="220"/>
      <c r="O163" s="15"/>
      <c r="P163" s="20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  <c r="GW163" s="22"/>
      <c r="GX163" s="22"/>
      <c r="GY163" s="22"/>
      <c r="GZ163" s="22"/>
      <c r="HA163" s="22"/>
      <c r="HB163" s="22"/>
      <c r="HC163" s="22"/>
      <c r="HD163" s="22"/>
      <c r="HE163" s="22"/>
      <c r="HF163" s="22"/>
      <c r="HG163" s="22"/>
      <c r="HH163" s="22"/>
      <c r="HI163" s="22"/>
      <c r="HJ163" s="22"/>
      <c r="HK163" s="22"/>
      <c r="HL163" s="22"/>
      <c r="HM163" s="22"/>
      <c r="HN163" s="22"/>
      <c r="HO163" s="22"/>
      <c r="HP163" s="22"/>
      <c r="HQ163" s="22"/>
      <c r="HR163" s="22"/>
      <c r="HS163" s="22"/>
      <c r="HT163" s="22"/>
      <c r="HU163" s="22"/>
      <c r="HV163" s="22"/>
      <c r="HW163" s="22"/>
      <c r="HX163" s="22"/>
      <c r="HY163" s="22"/>
      <c r="HZ163" s="22"/>
      <c r="IA163" s="22"/>
      <c r="IB163" s="22"/>
      <c r="IC163" s="22"/>
      <c r="ID163" s="22"/>
      <c r="IE163" s="22"/>
      <c r="IF163" s="22"/>
      <c r="IG163" s="22"/>
      <c r="IH163" s="22"/>
      <c r="II163" s="22"/>
      <c r="IJ163" s="22"/>
      <c r="IK163" s="22"/>
    </row>
    <row r="164" spans="1:245" x14ac:dyDescent="0.25">
      <c r="A164" s="857" t="s">
        <v>40</v>
      </c>
      <c r="B164" s="858"/>
      <c r="C164" s="10" t="s">
        <v>37</v>
      </c>
      <c r="D164" s="30">
        <v>6</v>
      </c>
      <c r="E164" s="30">
        <v>5.5118997481870045</v>
      </c>
      <c r="F164" s="30">
        <v>5.3539140946811514</v>
      </c>
      <c r="G164" s="174">
        <v>5.8138187441727682</v>
      </c>
      <c r="H164" s="174">
        <v>6.1294172436281134</v>
      </c>
      <c r="I164" s="3">
        <v>5.8202338106613096</v>
      </c>
      <c r="J164" s="22"/>
      <c r="K164" s="22"/>
      <c r="L164" s="22"/>
      <c r="M164" s="22"/>
      <c r="N164" s="220">
        <f>AVERAGE(E164:M164)</f>
        <v>5.72585672826607</v>
      </c>
      <c r="O164" s="15">
        <f t="shared" si="3"/>
        <v>-4.5690545288988339E-2</v>
      </c>
      <c r="P164" s="20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2"/>
      <c r="EE164" s="22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/>
      <c r="GB164" s="22"/>
      <c r="GC164" s="22"/>
      <c r="GD164" s="22"/>
      <c r="GE164" s="22"/>
      <c r="GF164" s="22"/>
      <c r="GG164" s="22"/>
      <c r="GH164" s="22"/>
      <c r="GI164" s="22"/>
      <c r="GJ164" s="22"/>
      <c r="GK164" s="22"/>
      <c r="GL164" s="22"/>
      <c r="GM164" s="22"/>
      <c r="GN164" s="22"/>
      <c r="GO164" s="22"/>
      <c r="GP164" s="22"/>
      <c r="GQ164" s="22"/>
      <c r="GR164" s="22"/>
      <c r="GS164" s="22"/>
      <c r="GT164" s="22"/>
      <c r="GU164" s="22"/>
      <c r="GV164" s="22"/>
      <c r="GW164" s="22"/>
      <c r="GX164" s="22"/>
      <c r="GY164" s="22"/>
      <c r="GZ164" s="22"/>
      <c r="HA164" s="22"/>
      <c r="HB164" s="22"/>
      <c r="HC164" s="22"/>
      <c r="HD164" s="22"/>
      <c r="HE164" s="22"/>
      <c r="HF164" s="22"/>
      <c r="HG164" s="22"/>
      <c r="HH164" s="22"/>
      <c r="HI164" s="22"/>
      <c r="HJ164" s="22"/>
      <c r="HK164" s="22"/>
      <c r="HL164" s="22"/>
      <c r="HM164" s="22"/>
      <c r="HN164" s="22"/>
      <c r="HO164" s="22"/>
      <c r="HP164" s="22"/>
      <c r="HQ164" s="22"/>
      <c r="HR164" s="22"/>
      <c r="HS164" s="22"/>
      <c r="HT164" s="22"/>
      <c r="HU164" s="22"/>
      <c r="HV164" s="22"/>
      <c r="HW164" s="22"/>
      <c r="HX164" s="22"/>
      <c r="HY164" s="22"/>
      <c r="HZ164" s="22"/>
      <c r="IA164" s="22"/>
      <c r="IB164" s="22"/>
      <c r="IC164" s="22"/>
      <c r="ID164" s="22"/>
      <c r="IE164" s="22"/>
      <c r="IF164" s="22"/>
      <c r="IG164" s="22"/>
      <c r="IH164" s="22"/>
      <c r="II164" s="22"/>
      <c r="IJ164" s="22"/>
      <c r="IK164" s="22"/>
    </row>
    <row r="165" spans="1:245" x14ac:dyDescent="0.25">
      <c r="A165" s="857" t="s">
        <v>41</v>
      </c>
      <c r="B165" s="858"/>
      <c r="C165" s="10" t="s">
        <v>37</v>
      </c>
      <c r="D165" s="30"/>
      <c r="E165" s="30"/>
      <c r="F165" s="30"/>
      <c r="G165" s="174"/>
      <c r="H165" s="174"/>
      <c r="J165" s="22"/>
      <c r="K165" s="22"/>
      <c r="L165" s="22"/>
      <c r="M165" s="22"/>
      <c r="N165" s="220"/>
      <c r="O165" s="15"/>
      <c r="P165" s="20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  <c r="EC165" s="22"/>
      <c r="ED165" s="22"/>
      <c r="EE165" s="22"/>
      <c r="EF165" s="22"/>
      <c r="EG165" s="22"/>
      <c r="EH165" s="22"/>
      <c r="EI165" s="22"/>
      <c r="EJ165" s="22"/>
      <c r="EK165" s="22"/>
      <c r="EL165" s="22"/>
      <c r="EM165" s="22"/>
      <c r="EN165" s="22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2"/>
      <c r="EZ165" s="22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2"/>
      <c r="FU165" s="22"/>
      <c r="FV165" s="22"/>
      <c r="FW165" s="22"/>
      <c r="FX165" s="22"/>
      <c r="FY165" s="22"/>
      <c r="FZ165" s="22"/>
      <c r="GA165" s="22"/>
      <c r="GB165" s="22"/>
      <c r="GC165" s="22"/>
      <c r="GD165" s="22"/>
      <c r="GE165" s="22"/>
      <c r="GF165" s="22"/>
      <c r="GG165" s="22"/>
      <c r="GH165" s="22"/>
      <c r="GI165" s="22"/>
      <c r="GJ165" s="22"/>
      <c r="GK165" s="22"/>
      <c r="GL165" s="22"/>
      <c r="GM165" s="22"/>
      <c r="GN165" s="22"/>
      <c r="GO165" s="22"/>
      <c r="GP165" s="22"/>
      <c r="GQ165" s="22"/>
      <c r="GR165" s="22"/>
      <c r="GS165" s="22"/>
      <c r="GT165" s="22"/>
      <c r="GU165" s="22"/>
      <c r="GV165" s="22"/>
      <c r="GW165" s="22"/>
      <c r="GX165" s="22"/>
      <c r="GY165" s="22"/>
      <c r="GZ165" s="22"/>
      <c r="HA165" s="22"/>
      <c r="HB165" s="22"/>
      <c r="HC165" s="22"/>
      <c r="HD165" s="22"/>
      <c r="HE165" s="22"/>
      <c r="HF165" s="22"/>
      <c r="HG165" s="22"/>
      <c r="HH165" s="22"/>
      <c r="HI165" s="22"/>
      <c r="HJ165" s="22"/>
      <c r="HK165" s="22"/>
      <c r="HL165" s="22"/>
      <c r="HM165" s="22"/>
      <c r="HN165" s="22"/>
      <c r="HO165" s="22"/>
      <c r="HP165" s="22"/>
      <c r="HQ165" s="22"/>
      <c r="HR165" s="22"/>
      <c r="HS165" s="22"/>
      <c r="HT165" s="22"/>
      <c r="HU165" s="22"/>
      <c r="HV165" s="22"/>
      <c r="HW165" s="22"/>
      <c r="HX165" s="22"/>
      <c r="HY165" s="22"/>
      <c r="HZ165" s="22"/>
      <c r="IA165" s="22"/>
      <c r="IB165" s="22"/>
      <c r="IC165" s="22"/>
      <c r="ID165" s="22"/>
      <c r="IE165" s="22"/>
      <c r="IF165" s="22"/>
      <c r="IG165" s="22"/>
      <c r="IH165" s="22"/>
      <c r="II165" s="22"/>
      <c r="IJ165" s="22"/>
      <c r="IK165" s="22"/>
    </row>
    <row r="166" spans="1:245" x14ac:dyDescent="0.25">
      <c r="A166" s="857" t="s">
        <v>49</v>
      </c>
      <c r="B166" s="858"/>
      <c r="C166" s="10" t="s">
        <v>37</v>
      </c>
      <c r="D166" s="30">
        <v>6</v>
      </c>
      <c r="E166" s="30">
        <v>5.5118997481870045</v>
      </c>
      <c r="F166" s="30">
        <v>5.3539140946811514</v>
      </c>
      <c r="G166" s="174">
        <v>5.8138187441727682</v>
      </c>
      <c r="H166" s="174">
        <v>6.1294172436281134</v>
      </c>
      <c r="I166" s="3">
        <v>5.8202338106613096</v>
      </c>
      <c r="J166" s="22"/>
      <c r="K166" s="22"/>
      <c r="L166" s="22"/>
      <c r="M166" s="22"/>
      <c r="N166" s="220">
        <f>AVERAGE(E166:M166)</f>
        <v>5.72585672826607</v>
      </c>
      <c r="O166" s="15">
        <f t="shared" si="3"/>
        <v>-4.5690545288988339E-2</v>
      </c>
      <c r="P166" s="20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  <c r="EC166" s="22"/>
      <c r="ED166" s="22"/>
      <c r="EE166" s="22"/>
      <c r="EF166" s="22"/>
      <c r="EG166" s="22"/>
      <c r="EH166" s="22"/>
      <c r="EI166" s="22"/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2"/>
      <c r="FU166" s="22"/>
      <c r="FV166" s="22"/>
      <c r="FW166" s="22"/>
      <c r="FX166" s="22"/>
      <c r="FY166" s="22"/>
      <c r="FZ166" s="22"/>
      <c r="GA166" s="22"/>
      <c r="GB166" s="22"/>
      <c r="GC166" s="22"/>
      <c r="GD166" s="22"/>
      <c r="GE166" s="22"/>
      <c r="GF166" s="22"/>
      <c r="GG166" s="22"/>
      <c r="GH166" s="22"/>
      <c r="GI166" s="22"/>
      <c r="GJ166" s="22"/>
      <c r="GK166" s="22"/>
      <c r="GL166" s="22"/>
      <c r="GM166" s="22"/>
      <c r="GN166" s="22"/>
      <c r="GO166" s="22"/>
      <c r="GP166" s="22"/>
      <c r="GQ166" s="22"/>
      <c r="GR166" s="22"/>
      <c r="GS166" s="22"/>
      <c r="GT166" s="22"/>
      <c r="GU166" s="22"/>
      <c r="GV166" s="22"/>
      <c r="GW166" s="22"/>
      <c r="GX166" s="22"/>
      <c r="GY166" s="22"/>
      <c r="GZ166" s="22"/>
      <c r="HA166" s="22"/>
      <c r="HB166" s="22"/>
      <c r="HC166" s="22"/>
      <c r="HD166" s="22"/>
      <c r="HE166" s="22"/>
      <c r="HF166" s="22"/>
      <c r="HG166" s="22"/>
      <c r="HH166" s="22"/>
      <c r="HI166" s="22"/>
      <c r="HJ166" s="22"/>
      <c r="HK166" s="22"/>
      <c r="HL166" s="22"/>
      <c r="HM166" s="22"/>
      <c r="HN166" s="22"/>
      <c r="HO166" s="22"/>
      <c r="HP166" s="22"/>
      <c r="HQ166" s="22"/>
      <c r="HR166" s="22"/>
      <c r="HS166" s="22"/>
      <c r="HT166" s="22"/>
      <c r="HU166" s="22"/>
      <c r="HV166" s="22"/>
      <c r="HW166" s="22"/>
      <c r="HX166" s="22"/>
      <c r="HY166" s="22"/>
      <c r="HZ166" s="22"/>
      <c r="IA166" s="22"/>
      <c r="IB166" s="22"/>
      <c r="IC166" s="22"/>
      <c r="ID166" s="22"/>
      <c r="IE166" s="22"/>
      <c r="IF166" s="22"/>
      <c r="IG166" s="22"/>
      <c r="IH166" s="22"/>
      <c r="II166" s="22"/>
      <c r="IJ166" s="22"/>
      <c r="IK166" s="22"/>
    </row>
    <row r="167" spans="1:245" x14ac:dyDescent="0.25">
      <c r="A167" s="857" t="s">
        <v>42</v>
      </c>
      <c r="B167" s="858"/>
      <c r="C167" s="10" t="s">
        <v>37</v>
      </c>
      <c r="D167" s="30"/>
      <c r="E167" s="30"/>
      <c r="F167" s="30"/>
      <c r="G167" s="174"/>
      <c r="H167" s="174"/>
      <c r="J167" s="22"/>
      <c r="K167" s="22"/>
      <c r="L167" s="22"/>
      <c r="M167" s="22"/>
      <c r="N167" s="220"/>
      <c r="O167" s="15"/>
      <c r="P167" s="20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  <c r="EC167" s="22"/>
      <c r="ED167" s="22"/>
      <c r="EE167" s="22"/>
      <c r="EF167" s="22"/>
      <c r="EG167" s="22"/>
      <c r="EH167" s="22"/>
      <c r="EI167" s="22"/>
      <c r="EJ167" s="22"/>
      <c r="EK167" s="22"/>
      <c r="EL167" s="22"/>
      <c r="EM167" s="22"/>
      <c r="EN167" s="22"/>
      <c r="EO167" s="22"/>
      <c r="EP167" s="22"/>
      <c r="EQ167" s="22"/>
      <c r="ER167" s="22"/>
      <c r="ES167" s="22"/>
      <c r="ET167" s="22"/>
      <c r="EU167" s="22"/>
      <c r="EV167" s="22"/>
      <c r="EW167" s="22"/>
      <c r="EX167" s="22"/>
      <c r="EY167" s="22"/>
      <c r="EZ167" s="22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2"/>
      <c r="FU167" s="22"/>
      <c r="FV167" s="22"/>
      <c r="FW167" s="22"/>
      <c r="FX167" s="22"/>
      <c r="FY167" s="22"/>
      <c r="FZ167" s="22"/>
      <c r="GA167" s="22"/>
      <c r="GB167" s="22"/>
      <c r="GC167" s="22"/>
      <c r="GD167" s="22"/>
      <c r="GE167" s="22"/>
      <c r="GF167" s="22"/>
      <c r="GG167" s="22"/>
      <c r="GH167" s="22"/>
      <c r="GI167" s="22"/>
      <c r="GJ167" s="22"/>
      <c r="GK167" s="22"/>
      <c r="GL167" s="22"/>
      <c r="GM167" s="22"/>
      <c r="GN167" s="22"/>
      <c r="GO167" s="22"/>
      <c r="GP167" s="22"/>
      <c r="GQ167" s="22"/>
      <c r="GR167" s="22"/>
      <c r="GS167" s="22"/>
      <c r="GT167" s="22"/>
      <c r="GU167" s="22"/>
      <c r="GV167" s="22"/>
      <c r="GW167" s="22"/>
      <c r="GX167" s="22"/>
      <c r="GY167" s="22"/>
      <c r="GZ167" s="22"/>
      <c r="HA167" s="22"/>
      <c r="HB167" s="22"/>
      <c r="HC167" s="22"/>
      <c r="HD167" s="22"/>
      <c r="HE167" s="22"/>
      <c r="HF167" s="22"/>
      <c r="HG167" s="22"/>
      <c r="HH167" s="22"/>
      <c r="HI167" s="22"/>
      <c r="HJ167" s="22"/>
      <c r="HK167" s="22"/>
      <c r="HL167" s="22"/>
      <c r="HM167" s="22"/>
      <c r="HN167" s="22"/>
      <c r="HO167" s="22"/>
      <c r="HP167" s="22"/>
      <c r="HQ167" s="22"/>
      <c r="HR167" s="22"/>
      <c r="HS167" s="22"/>
      <c r="HT167" s="22"/>
      <c r="HU167" s="22"/>
      <c r="HV167" s="22"/>
      <c r="HW167" s="22"/>
      <c r="HX167" s="22"/>
      <c r="HY167" s="22"/>
      <c r="HZ167" s="22"/>
      <c r="IA167" s="22"/>
      <c r="IB167" s="22"/>
      <c r="IC167" s="22"/>
      <c r="ID167" s="22"/>
      <c r="IE167" s="22"/>
      <c r="IF167" s="22"/>
      <c r="IG167" s="22"/>
      <c r="IH167" s="22"/>
      <c r="II167" s="22"/>
      <c r="IJ167" s="22"/>
      <c r="IK167" s="22"/>
    </row>
    <row r="168" spans="1:245" x14ac:dyDescent="0.25">
      <c r="A168" s="857" t="s">
        <v>43</v>
      </c>
      <c r="B168" s="858"/>
      <c r="C168" s="10" t="s">
        <v>37</v>
      </c>
      <c r="D168" s="30"/>
      <c r="E168" s="30"/>
      <c r="F168" s="30"/>
      <c r="G168" s="174"/>
      <c r="H168" s="174"/>
      <c r="J168" s="22"/>
      <c r="K168" s="22"/>
      <c r="L168" s="22"/>
      <c r="M168" s="22"/>
      <c r="N168" s="220"/>
      <c r="O168" s="15"/>
      <c r="P168" s="20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2"/>
      <c r="EE168" s="22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/>
      <c r="GB168" s="22"/>
      <c r="GC168" s="22"/>
      <c r="GD168" s="22"/>
      <c r="GE168" s="22"/>
      <c r="GF168" s="22"/>
      <c r="GG168" s="22"/>
      <c r="GH168" s="22"/>
      <c r="GI168" s="22"/>
      <c r="GJ168" s="22"/>
      <c r="GK168" s="22"/>
      <c r="GL168" s="22"/>
      <c r="GM168" s="22"/>
      <c r="GN168" s="22"/>
      <c r="GO168" s="22"/>
      <c r="GP168" s="22"/>
      <c r="GQ168" s="22"/>
      <c r="GR168" s="22"/>
      <c r="GS168" s="22"/>
      <c r="GT168" s="22"/>
      <c r="GU168" s="22"/>
      <c r="GV168" s="22"/>
      <c r="GW168" s="22"/>
      <c r="GX168" s="22"/>
      <c r="GY168" s="22"/>
      <c r="GZ168" s="22"/>
      <c r="HA168" s="22"/>
      <c r="HB168" s="22"/>
      <c r="HC168" s="22"/>
      <c r="HD168" s="22"/>
      <c r="HE168" s="22"/>
      <c r="HF168" s="22"/>
      <c r="HG168" s="22"/>
      <c r="HH168" s="22"/>
      <c r="HI168" s="22"/>
      <c r="HJ168" s="22"/>
      <c r="HK168" s="22"/>
      <c r="HL168" s="22"/>
      <c r="HM168" s="22"/>
      <c r="HN168" s="22"/>
      <c r="HO168" s="22"/>
      <c r="HP168" s="22"/>
      <c r="HQ168" s="22"/>
      <c r="HR168" s="22"/>
      <c r="HS168" s="22"/>
      <c r="HT168" s="22"/>
      <c r="HU168" s="22"/>
      <c r="HV168" s="22"/>
      <c r="HW168" s="22"/>
      <c r="HX168" s="22"/>
      <c r="HY168" s="22"/>
      <c r="HZ168" s="22"/>
      <c r="IA168" s="22"/>
      <c r="IB168" s="22"/>
      <c r="IC168" s="22"/>
      <c r="ID168" s="22"/>
      <c r="IE168" s="22"/>
      <c r="IF168" s="22"/>
      <c r="IG168" s="22"/>
      <c r="IH168" s="22"/>
      <c r="II168" s="22"/>
      <c r="IJ168" s="22"/>
      <c r="IK168" s="22"/>
    </row>
    <row r="169" spans="1:245" x14ac:dyDescent="0.25">
      <c r="A169" s="863" t="s">
        <v>71</v>
      </c>
      <c r="B169" s="864"/>
      <c r="C169" s="10"/>
      <c r="D169" s="13"/>
      <c r="E169" s="13"/>
      <c r="F169" s="13"/>
      <c r="G169" s="37"/>
      <c r="H169" s="37"/>
      <c r="J169" s="22"/>
      <c r="K169" s="22"/>
      <c r="L169" s="22"/>
      <c r="M169" s="22"/>
      <c r="N169" s="220"/>
      <c r="O169" s="15"/>
      <c r="P169" s="20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2"/>
      <c r="EE169" s="22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22"/>
      <c r="GD169" s="22"/>
      <c r="GE169" s="22"/>
      <c r="GF169" s="22"/>
      <c r="GG169" s="22"/>
      <c r="GH169" s="22"/>
      <c r="GI169" s="22"/>
      <c r="GJ169" s="22"/>
      <c r="GK169" s="22"/>
      <c r="GL169" s="22"/>
      <c r="GM169" s="22"/>
      <c r="GN169" s="22"/>
      <c r="GO169" s="22"/>
      <c r="GP169" s="22"/>
      <c r="GQ169" s="22"/>
      <c r="GR169" s="22"/>
      <c r="GS169" s="22"/>
      <c r="GT169" s="22"/>
      <c r="GU169" s="22"/>
      <c r="GV169" s="22"/>
      <c r="GW169" s="22"/>
      <c r="GX169" s="22"/>
      <c r="GY169" s="22"/>
      <c r="GZ169" s="22"/>
      <c r="HA169" s="22"/>
      <c r="HB169" s="22"/>
      <c r="HC169" s="22"/>
      <c r="HD169" s="22"/>
      <c r="HE169" s="22"/>
      <c r="HF169" s="22"/>
      <c r="HG169" s="22"/>
      <c r="HH169" s="22"/>
      <c r="HI169" s="22"/>
      <c r="HJ169" s="22"/>
      <c r="HK169" s="22"/>
      <c r="HL169" s="22"/>
      <c r="HM169" s="22"/>
      <c r="HN169" s="22"/>
      <c r="HO169" s="22"/>
      <c r="HP169" s="22"/>
      <c r="HQ169" s="22"/>
      <c r="HR169" s="22"/>
      <c r="HS169" s="22"/>
      <c r="HT169" s="22"/>
      <c r="HU169" s="22"/>
      <c r="HV169" s="22"/>
      <c r="HW169" s="22"/>
      <c r="HX169" s="22"/>
      <c r="HY169" s="22"/>
      <c r="HZ169" s="22"/>
      <c r="IA169" s="22"/>
      <c r="IB169" s="22"/>
      <c r="IC169" s="22"/>
      <c r="ID169" s="22"/>
      <c r="IE169" s="22"/>
      <c r="IF169" s="22"/>
      <c r="IG169" s="22"/>
      <c r="IH169" s="22"/>
      <c r="II169" s="22"/>
      <c r="IJ169" s="22"/>
      <c r="IK169" s="22"/>
    </row>
    <row r="170" spans="1:245" x14ac:dyDescent="0.25">
      <c r="A170" s="863" t="s">
        <v>72</v>
      </c>
      <c r="B170" s="864"/>
      <c r="C170" s="10"/>
      <c r="D170" s="13"/>
      <c r="E170" s="13"/>
      <c r="F170" s="13"/>
      <c r="G170" s="37"/>
      <c r="H170" s="37"/>
      <c r="N170" s="220"/>
      <c r="O170" s="15"/>
      <c r="P170" s="20"/>
    </row>
    <row r="171" spans="1:245" x14ac:dyDescent="0.25">
      <c r="A171" s="857" t="s">
        <v>23</v>
      </c>
      <c r="B171" s="858"/>
      <c r="C171" s="10" t="s">
        <v>19</v>
      </c>
      <c r="D171" s="36">
        <v>0.2</v>
      </c>
      <c r="E171" s="36">
        <v>0.18965482359673638</v>
      </c>
      <c r="F171" s="36">
        <v>0.19765814471328982</v>
      </c>
      <c r="G171" s="171">
        <v>1.9919032599780484E-3</v>
      </c>
      <c r="H171" s="171">
        <v>1.9938222502298578E-3</v>
      </c>
      <c r="I171" s="3">
        <v>1.9892161009113086E-3</v>
      </c>
      <c r="N171" s="220">
        <f>AVERAGE(E171:M171)</f>
        <v>7.8657581984229091E-2</v>
      </c>
      <c r="O171" s="15">
        <f t="shared" si="3"/>
        <v>-0.60671209007885452</v>
      </c>
      <c r="P171" s="20"/>
    </row>
    <row r="172" spans="1:245" x14ac:dyDescent="0.25">
      <c r="A172" s="857" t="s">
        <v>24</v>
      </c>
      <c r="B172" s="858"/>
      <c r="C172" s="10" t="s">
        <v>37</v>
      </c>
      <c r="D172" s="36"/>
      <c r="E172" s="36"/>
      <c r="F172" s="36"/>
      <c r="G172" s="171"/>
      <c r="H172" s="171"/>
      <c r="N172" s="220"/>
      <c r="O172" s="15"/>
      <c r="P172" s="20"/>
    </row>
    <row r="173" spans="1:245" x14ac:dyDescent="0.25">
      <c r="A173" s="857" t="s">
        <v>25</v>
      </c>
      <c r="B173" s="858"/>
      <c r="C173" s="10" t="s">
        <v>37</v>
      </c>
      <c r="D173" s="36">
        <v>0.2</v>
      </c>
      <c r="E173" s="36">
        <v>0.19985929892472462</v>
      </c>
      <c r="F173" s="36">
        <v>0.19878968219981258</v>
      </c>
      <c r="G173" s="171">
        <v>1.9954945856046208E-3</v>
      </c>
      <c r="H173" s="171">
        <v>1.9957035772871536E-3</v>
      </c>
      <c r="I173" s="3">
        <v>1.9960730832608927E-3</v>
      </c>
      <c r="N173" s="220">
        <f>AVERAGE(E173:M173)</f>
        <v>8.0927250474137971E-2</v>
      </c>
      <c r="O173" s="15">
        <f t="shared" si="3"/>
        <v>-0.59536374762931021</v>
      </c>
      <c r="P173" s="20"/>
    </row>
    <row r="174" spans="1:245" x14ac:dyDescent="0.25">
      <c r="A174" s="857" t="s">
        <v>26</v>
      </c>
      <c r="B174" s="858"/>
      <c r="C174" s="10" t="s">
        <v>37</v>
      </c>
      <c r="D174" s="36"/>
      <c r="E174" s="36"/>
      <c r="F174" s="36"/>
      <c r="G174" s="171"/>
      <c r="H174" s="171"/>
      <c r="N174" s="220"/>
      <c r="O174" s="15"/>
      <c r="P174" s="20"/>
    </row>
    <row r="175" spans="1:245" x14ac:dyDescent="0.25">
      <c r="A175" s="857" t="s">
        <v>27</v>
      </c>
      <c r="B175" s="858"/>
      <c r="C175" s="10" t="s">
        <v>37</v>
      </c>
      <c r="D175" s="36"/>
      <c r="E175" s="36"/>
      <c r="F175" s="36"/>
      <c r="G175" s="171"/>
      <c r="H175" s="171"/>
      <c r="N175" s="220"/>
      <c r="O175" s="15"/>
      <c r="P175" s="11"/>
    </row>
    <row r="176" spans="1:245" x14ac:dyDescent="0.25">
      <c r="A176" s="857" t="s">
        <v>28</v>
      </c>
      <c r="B176" s="858"/>
      <c r="C176" s="10" t="s">
        <v>37</v>
      </c>
      <c r="D176" s="36">
        <v>0.08</v>
      </c>
      <c r="E176" s="36">
        <v>4.3299540142074253E-2</v>
      </c>
      <c r="F176" s="36">
        <v>2.4145675020445765E-2</v>
      </c>
      <c r="G176" s="171">
        <v>2.3456203730910433E-4</v>
      </c>
      <c r="H176" s="171">
        <v>2.5802431551829479E-4</v>
      </c>
      <c r="I176" s="3">
        <v>3.7922039975072812E-4</v>
      </c>
      <c r="N176" s="220">
        <f>AVERAGE(E176:M176)</f>
        <v>1.366340438301963E-2</v>
      </c>
      <c r="O176" s="15">
        <f t="shared" si="3"/>
        <v>-0.82920744521225453</v>
      </c>
      <c r="P176" s="20"/>
    </row>
    <row r="177" spans="1:16" x14ac:dyDescent="0.25">
      <c r="A177" s="857" t="s">
        <v>29</v>
      </c>
      <c r="B177" s="858"/>
      <c r="C177" s="10" t="s">
        <v>37</v>
      </c>
      <c r="D177" s="36"/>
      <c r="E177" s="36"/>
      <c r="F177" s="36"/>
      <c r="G177" s="171"/>
      <c r="H177" s="171"/>
      <c r="N177" s="220"/>
      <c r="O177" s="15"/>
      <c r="P177" s="20"/>
    </row>
    <row r="178" spans="1:16" x14ac:dyDescent="0.25">
      <c r="A178" s="857" t="s">
        <v>30</v>
      </c>
      <c r="B178" s="858"/>
      <c r="C178" s="10" t="s">
        <v>37</v>
      </c>
      <c r="D178" s="36">
        <v>0.08</v>
      </c>
      <c r="E178" s="36">
        <v>3.0611919358440647E-2</v>
      </c>
      <c r="F178" s="36">
        <v>2.7506861399725545E-2</v>
      </c>
      <c r="G178" s="171">
        <v>2.5870024925333005E-4</v>
      </c>
      <c r="H178" s="171">
        <v>2.7137961125420484E-4</v>
      </c>
      <c r="I178" s="3">
        <v>2.9321010584290477E-4</v>
      </c>
      <c r="N178" s="220">
        <f>AVERAGE(E178:M178)</f>
        <v>1.1788414144903326E-2</v>
      </c>
      <c r="O178" s="15">
        <f t="shared" si="3"/>
        <v>-0.85264482318870849</v>
      </c>
      <c r="P178" s="20"/>
    </row>
    <row r="179" spans="1:16" x14ac:dyDescent="0.25">
      <c r="A179" s="857" t="s">
        <v>31</v>
      </c>
      <c r="B179" s="858"/>
      <c r="C179" s="10" t="s">
        <v>37</v>
      </c>
      <c r="D179" s="36"/>
      <c r="E179" s="36"/>
      <c r="F179" s="36"/>
      <c r="G179" s="171"/>
      <c r="H179" s="171"/>
      <c r="N179" s="220"/>
      <c r="O179" s="15"/>
      <c r="P179" s="20"/>
    </row>
    <row r="180" spans="1:16" x14ac:dyDescent="0.25">
      <c r="A180" s="857" t="s">
        <v>32</v>
      </c>
      <c r="B180" s="858"/>
      <c r="C180" s="10" t="s">
        <v>37</v>
      </c>
      <c r="D180" s="36"/>
      <c r="E180" s="36"/>
      <c r="F180" s="36"/>
      <c r="G180" s="171"/>
      <c r="H180" s="171"/>
      <c r="N180" s="220"/>
      <c r="O180" s="15"/>
      <c r="P180" s="20"/>
    </row>
    <row r="181" spans="1:16" x14ac:dyDescent="0.25">
      <c r="A181" s="863" t="s">
        <v>73</v>
      </c>
      <c r="B181" s="864"/>
      <c r="C181" s="10"/>
      <c r="D181" s="36"/>
      <c r="E181" s="36"/>
      <c r="F181" s="36"/>
      <c r="G181" s="171"/>
      <c r="H181" s="171"/>
      <c r="N181" s="220"/>
      <c r="O181" s="15"/>
      <c r="P181" s="20"/>
    </row>
    <row r="182" spans="1:16" x14ac:dyDescent="0.25">
      <c r="A182" s="857" t="s">
        <v>23</v>
      </c>
      <c r="B182" s="858"/>
      <c r="C182" s="10" t="s">
        <v>19</v>
      </c>
      <c r="D182" s="36">
        <v>0.15</v>
      </c>
      <c r="E182" s="36">
        <v>0.11632918092340265</v>
      </c>
      <c r="F182" s="36">
        <v>0.13719310326561962</v>
      </c>
      <c r="G182" s="179">
        <v>0.13686437028033269</v>
      </c>
      <c r="H182" s="179">
        <v>0.14212841172791971</v>
      </c>
      <c r="I182" s="3">
        <v>0.14978754623544158</v>
      </c>
      <c r="N182" s="220">
        <f>AVERAGE(E182:M182)</f>
        <v>0.13646052248654322</v>
      </c>
      <c r="O182" s="15">
        <f t="shared" si="3"/>
        <v>-9.0263183423045151E-2</v>
      </c>
      <c r="P182" s="20"/>
    </row>
    <row r="183" spans="1:16" x14ac:dyDescent="0.25">
      <c r="A183" s="857" t="s">
        <v>24</v>
      </c>
      <c r="B183" s="858"/>
      <c r="C183" s="10" t="s">
        <v>37</v>
      </c>
      <c r="D183" s="36"/>
      <c r="E183" s="36"/>
      <c r="F183" s="36"/>
      <c r="G183" s="179"/>
      <c r="H183" s="179"/>
      <c r="N183" s="220"/>
      <c r="O183" s="15"/>
      <c r="P183" s="20"/>
    </row>
    <row r="184" spans="1:16" x14ac:dyDescent="0.25">
      <c r="A184" s="857" t="s">
        <v>25</v>
      </c>
      <c r="B184" s="858"/>
      <c r="C184" s="10" t="s">
        <v>37</v>
      </c>
      <c r="D184" s="36">
        <v>0.15</v>
      </c>
      <c r="E184" s="36">
        <v>0.13991544485715265</v>
      </c>
      <c r="F184" s="36">
        <v>0.14555065685830346</v>
      </c>
      <c r="G184" s="179">
        <v>0.14659457395525796</v>
      </c>
      <c r="H184" s="179">
        <v>0.14978491226723434</v>
      </c>
      <c r="I184" s="3">
        <v>0.14993568984320568</v>
      </c>
      <c r="N184" s="220">
        <f>AVERAGE(E184:M184)</f>
        <v>0.14635625555623083</v>
      </c>
      <c r="O184" s="15">
        <f t="shared" si="3"/>
        <v>-2.4291629625127764E-2</v>
      </c>
      <c r="P184" s="20"/>
    </row>
    <row r="185" spans="1:16" x14ac:dyDescent="0.25">
      <c r="A185" s="857" t="s">
        <v>26</v>
      </c>
      <c r="B185" s="858"/>
      <c r="C185" s="10" t="s">
        <v>37</v>
      </c>
      <c r="D185" s="36"/>
      <c r="E185" s="36"/>
      <c r="F185" s="36"/>
      <c r="G185" s="179"/>
      <c r="H185" s="179"/>
      <c r="N185" s="220"/>
      <c r="O185" s="15"/>
      <c r="P185" s="20"/>
    </row>
    <row r="186" spans="1:16" x14ac:dyDescent="0.25">
      <c r="A186" s="857" t="s">
        <v>27</v>
      </c>
      <c r="B186" s="858"/>
      <c r="C186" s="10" t="s">
        <v>37</v>
      </c>
      <c r="D186" s="36"/>
      <c r="E186" s="36"/>
      <c r="F186" s="36"/>
      <c r="G186" s="179"/>
      <c r="H186" s="179"/>
      <c r="N186" s="220"/>
      <c r="O186" s="15"/>
      <c r="P186" s="20"/>
    </row>
    <row r="187" spans="1:16" x14ac:dyDescent="0.25">
      <c r="A187" s="857" t="s">
        <v>28</v>
      </c>
      <c r="B187" s="858"/>
      <c r="C187" s="10" t="s">
        <v>37</v>
      </c>
      <c r="D187" s="36">
        <v>0.18</v>
      </c>
      <c r="E187" s="36">
        <v>0.174605449595058</v>
      </c>
      <c r="F187" s="36">
        <v>0.17065100120514692</v>
      </c>
      <c r="G187" s="179">
        <v>0.16916934312520249</v>
      </c>
      <c r="H187" s="179">
        <v>0.16413676272028171</v>
      </c>
      <c r="I187" s="3">
        <v>0.15970592758203284</v>
      </c>
      <c r="N187" s="220">
        <f>AVERAGE(E187:M187)</f>
        <v>0.1676536968455444</v>
      </c>
      <c r="O187" s="15">
        <f t="shared" si="3"/>
        <v>-6.8590573080308831E-2</v>
      </c>
      <c r="P187" s="20"/>
    </row>
    <row r="188" spans="1:16" x14ac:dyDescent="0.25">
      <c r="A188" s="857" t="s">
        <v>29</v>
      </c>
      <c r="B188" s="858"/>
      <c r="C188" s="10" t="s">
        <v>37</v>
      </c>
      <c r="D188" s="36"/>
      <c r="E188" s="36"/>
      <c r="F188" s="36"/>
      <c r="G188" s="179"/>
      <c r="H188" s="179"/>
      <c r="N188" s="220"/>
      <c r="O188" s="15"/>
      <c r="P188" s="20"/>
    </row>
    <row r="189" spans="1:16" x14ac:dyDescent="0.25">
      <c r="A189" s="857" t="s">
        <v>30</v>
      </c>
      <c r="B189" s="858"/>
      <c r="C189" s="10" t="s">
        <v>37</v>
      </c>
      <c r="D189" s="36">
        <v>0.18</v>
      </c>
      <c r="E189" s="36">
        <v>0.18017659627016211</v>
      </c>
      <c r="F189" s="36">
        <v>0.17979759290626912</v>
      </c>
      <c r="G189" s="179">
        <v>0.17984501527266814</v>
      </c>
      <c r="H189" s="179">
        <v>0.17965660792664095</v>
      </c>
      <c r="I189" s="3">
        <v>0.17988462225487262</v>
      </c>
      <c r="N189" s="220">
        <f>AVERAGE(E189:M189)</f>
        <v>0.17987208692612261</v>
      </c>
      <c r="O189" s="15">
        <f t="shared" si="3"/>
        <v>-7.1062818820768732E-4</v>
      </c>
      <c r="P189" s="20"/>
    </row>
    <row r="190" spans="1:16" x14ac:dyDescent="0.25">
      <c r="A190" s="857" t="s">
        <v>31</v>
      </c>
      <c r="B190" s="858"/>
      <c r="C190" s="10" t="s">
        <v>37</v>
      </c>
      <c r="D190" s="36"/>
      <c r="E190" s="36"/>
      <c r="F190" s="36"/>
      <c r="G190" s="179"/>
      <c r="H190" s="179"/>
      <c r="N190" s="220"/>
      <c r="O190" s="15"/>
      <c r="P190" s="20"/>
    </row>
    <row r="191" spans="1:16" x14ac:dyDescent="0.25">
      <c r="A191" s="857" t="s">
        <v>32</v>
      </c>
      <c r="B191" s="858"/>
      <c r="C191" s="10" t="s">
        <v>37</v>
      </c>
      <c r="D191" s="36"/>
      <c r="E191" s="36"/>
      <c r="F191" s="36"/>
      <c r="G191" s="179"/>
      <c r="H191" s="179"/>
      <c r="N191" s="220"/>
      <c r="O191" s="15"/>
      <c r="P191" s="20"/>
    </row>
    <row r="192" spans="1:16" x14ac:dyDescent="0.25">
      <c r="A192" s="863" t="s">
        <v>74</v>
      </c>
      <c r="B192" s="864"/>
      <c r="C192" s="10"/>
      <c r="D192" s="13"/>
      <c r="E192" s="13"/>
      <c r="F192" s="13"/>
      <c r="G192" s="37"/>
      <c r="H192" s="37"/>
      <c r="N192" s="220"/>
      <c r="O192" s="15"/>
      <c r="P192" s="20"/>
    </row>
    <row r="193" spans="1:245" x14ac:dyDescent="0.25">
      <c r="A193" s="857" t="s">
        <v>27</v>
      </c>
      <c r="B193" s="858"/>
      <c r="C193" s="10" t="s">
        <v>19</v>
      </c>
      <c r="D193" s="13"/>
      <c r="E193" s="13"/>
      <c r="F193" s="13"/>
      <c r="G193" s="37"/>
      <c r="H193" s="37"/>
      <c r="J193" s="22"/>
      <c r="K193" s="22"/>
      <c r="L193" s="22"/>
      <c r="M193" s="22"/>
      <c r="N193" s="220"/>
      <c r="O193" s="15"/>
      <c r="P193" s="20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  <c r="EC193" s="22"/>
      <c r="ED193" s="22"/>
      <c r="EE193" s="22"/>
      <c r="EF193" s="22"/>
      <c r="EG193" s="22"/>
      <c r="EH193" s="22"/>
      <c r="EI193" s="22"/>
      <c r="EJ193" s="22"/>
      <c r="EK193" s="22"/>
      <c r="EL193" s="22"/>
      <c r="EM193" s="22"/>
      <c r="EN193" s="22"/>
      <c r="EO193" s="22"/>
      <c r="EP193" s="22"/>
      <c r="EQ193" s="22"/>
      <c r="ER193" s="22"/>
      <c r="ES193" s="22"/>
      <c r="ET193" s="22"/>
      <c r="EU193" s="22"/>
      <c r="EV193" s="22"/>
      <c r="EW193" s="22"/>
      <c r="EX193" s="22"/>
      <c r="EY193" s="22"/>
      <c r="EZ193" s="22"/>
      <c r="FA193" s="22"/>
      <c r="FB193" s="22"/>
      <c r="FC193" s="22"/>
      <c r="FD193" s="22"/>
      <c r="FE193" s="22"/>
      <c r="FF193" s="22"/>
      <c r="FG193" s="22"/>
      <c r="FH193" s="22"/>
      <c r="FI193" s="22"/>
      <c r="FJ193" s="22"/>
      <c r="FK193" s="22"/>
      <c r="FL193" s="22"/>
      <c r="FM193" s="22"/>
      <c r="FN193" s="22"/>
      <c r="FO193" s="22"/>
      <c r="FP193" s="22"/>
      <c r="FQ193" s="22"/>
      <c r="FR193" s="22"/>
      <c r="FS193" s="22"/>
      <c r="FT193" s="22"/>
      <c r="FU193" s="22"/>
      <c r="FV193" s="22"/>
      <c r="FW193" s="22"/>
      <c r="FX193" s="22"/>
      <c r="FY193" s="22"/>
      <c r="FZ193" s="22"/>
      <c r="GA193" s="22"/>
      <c r="GB193" s="22"/>
      <c r="GC193" s="22"/>
      <c r="GD193" s="22"/>
      <c r="GE193" s="22"/>
      <c r="GF193" s="22"/>
      <c r="GG193" s="22"/>
      <c r="GH193" s="22"/>
      <c r="GI193" s="22"/>
      <c r="GJ193" s="22"/>
      <c r="GK193" s="22"/>
      <c r="GL193" s="22"/>
      <c r="GM193" s="22"/>
      <c r="GN193" s="22"/>
      <c r="GO193" s="22"/>
      <c r="GP193" s="22"/>
      <c r="GQ193" s="22"/>
      <c r="GR193" s="22"/>
      <c r="GS193" s="22"/>
      <c r="GT193" s="22"/>
      <c r="GU193" s="22"/>
      <c r="GV193" s="22"/>
      <c r="GW193" s="22"/>
      <c r="GX193" s="22"/>
      <c r="GY193" s="22"/>
      <c r="GZ193" s="22"/>
      <c r="HA193" s="22"/>
      <c r="HB193" s="22"/>
      <c r="HC193" s="22"/>
      <c r="HD193" s="22"/>
      <c r="HE193" s="22"/>
      <c r="HF193" s="22"/>
      <c r="HG193" s="22"/>
      <c r="HH193" s="22"/>
      <c r="HI193" s="22"/>
      <c r="HJ193" s="22"/>
      <c r="HK193" s="22"/>
      <c r="HL193" s="22"/>
      <c r="HM193" s="22"/>
      <c r="HN193" s="22"/>
      <c r="HO193" s="22"/>
      <c r="HP193" s="22"/>
      <c r="HQ193" s="22"/>
      <c r="HR193" s="22"/>
      <c r="HS193" s="22"/>
      <c r="HT193" s="22"/>
      <c r="HU193" s="22"/>
      <c r="HV193" s="22"/>
      <c r="HW193" s="22"/>
      <c r="HX193" s="22"/>
      <c r="HY193" s="22"/>
      <c r="HZ193" s="22"/>
      <c r="IA193" s="22"/>
      <c r="IB193" s="22"/>
      <c r="IC193" s="22"/>
      <c r="ID193" s="22"/>
      <c r="IE193" s="22"/>
      <c r="IF193" s="22"/>
      <c r="IG193" s="22"/>
      <c r="IH193" s="22"/>
      <c r="II193" s="22"/>
      <c r="IJ193" s="22"/>
      <c r="IK193" s="22"/>
    </row>
    <row r="194" spans="1:245" x14ac:dyDescent="0.25">
      <c r="A194" s="857" t="s">
        <v>28</v>
      </c>
      <c r="B194" s="858"/>
      <c r="C194" s="10" t="s">
        <v>37</v>
      </c>
      <c r="D194" s="13">
        <v>5.0000000000000001E-3</v>
      </c>
      <c r="E194" s="31">
        <v>2.0158355078225619E-3</v>
      </c>
      <c r="F194" s="31">
        <v>6.873403365676515E-4</v>
      </c>
      <c r="G194" s="175">
        <v>1.164078680973492E-3</v>
      </c>
      <c r="H194" s="175">
        <v>9.5374849652146731E-4</v>
      </c>
      <c r="I194" s="3">
        <v>6.9432229515177882E-4</v>
      </c>
      <c r="J194" s="22"/>
      <c r="K194" s="22"/>
      <c r="L194" s="22"/>
      <c r="M194" s="22"/>
      <c r="N194" s="220">
        <f>AVERAGE(E194:M194)</f>
        <v>1.1030650634073903E-3</v>
      </c>
      <c r="O194" s="15">
        <f t="shared" si="3"/>
        <v>-0.77938698731852196</v>
      </c>
      <c r="P194" s="20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  <c r="EZ194" s="22"/>
      <c r="FA194" s="22"/>
      <c r="FB194" s="22"/>
      <c r="FC194" s="22"/>
      <c r="FD194" s="22"/>
      <c r="FE194" s="22"/>
      <c r="FF194" s="22"/>
      <c r="FG194" s="22"/>
      <c r="FH194" s="22"/>
      <c r="FI194" s="22"/>
      <c r="FJ194" s="22"/>
      <c r="FK194" s="22"/>
      <c r="FL194" s="22"/>
      <c r="FM194" s="22"/>
      <c r="FN194" s="22"/>
      <c r="FO194" s="22"/>
      <c r="FP194" s="22"/>
      <c r="FQ194" s="22"/>
      <c r="FR194" s="22"/>
      <c r="FS194" s="22"/>
      <c r="FT194" s="22"/>
      <c r="FU194" s="22"/>
      <c r="FV194" s="22"/>
      <c r="FW194" s="22"/>
      <c r="FX194" s="22"/>
      <c r="FY194" s="22"/>
      <c r="FZ194" s="22"/>
      <c r="GA194" s="22"/>
      <c r="GB194" s="22"/>
      <c r="GC194" s="22"/>
      <c r="GD194" s="22"/>
      <c r="GE194" s="22"/>
      <c r="GF194" s="22"/>
      <c r="GG194" s="22"/>
      <c r="GH194" s="22"/>
      <c r="GI194" s="22"/>
      <c r="GJ194" s="22"/>
      <c r="GK194" s="22"/>
      <c r="GL194" s="22"/>
      <c r="GM194" s="22"/>
      <c r="GN194" s="22"/>
      <c r="GO194" s="22"/>
      <c r="GP194" s="22"/>
      <c r="GQ194" s="22"/>
      <c r="GR194" s="22"/>
      <c r="GS194" s="22"/>
      <c r="GT194" s="22"/>
      <c r="GU194" s="22"/>
      <c r="GV194" s="22"/>
      <c r="GW194" s="22"/>
      <c r="GX194" s="22"/>
      <c r="GY194" s="22"/>
      <c r="GZ194" s="22"/>
      <c r="HA194" s="22"/>
      <c r="HB194" s="22"/>
      <c r="HC194" s="22"/>
      <c r="HD194" s="22"/>
      <c r="HE194" s="22"/>
      <c r="HF194" s="22"/>
      <c r="HG194" s="22"/>
      <c r="HH194" s="22"/>
      <c r="HI194" s="22"/>
      <c r="HJ194" s="22"/>
      <c r="HK194" s="22"/>
      <c r="HL194" s="22"/>
      <c r="HM194" s="22"/>
      <c r="HN194" s="22"/>
      <c r="HO194" s="22"/>
      <c r="HP194" s="22"/>
      <c r="HQ194" s="22"/>
      <c r="HR194" s="22"/>
      <c r="HS194" s="22"/>
      <c r="HT194" s="22"/>
      <c r="HU194" s="22"/>
      <c r="HV194" s="22"/>
      <c r="HW194" s="22"/>
      <c r="HX194" s="22"/>
      <c r="HY194" s="22"/>
      <c r="HZ194" s="22"/>
      <c r="IA194" s="22"/>
      <c r="IB194" s="22"/>
      <c r="IC194" s="22"/>
      <c r="ID194" s="22"/>
      <c r="IE194" s="22"/>
      <c r="IF194" s="22"/>
      <c r="IG194" s="22"/>
      <c r="IH194" s="22"/>
      <c r="II194" s="22"/>
      <c r="IJ194" s="22"/>
      <c r="IK194" s="22"/>
    </row>
    <row r="195" spans="1:245" x14ac:dyDescent="0.25">
      <c r="A195" s="857" t="s">
        <v>29</v>
      </c>
      <c r="B195" s="858"/>
      <c r="C195" s="10" t="s">
        <v>37</v>
      </c>
      <c r="D195" s="13"/>
      <c r="E195" s="31"/>
      <c r="F195" s="31"/>
      <c r="G195" s="175"/>
      <c r="H195" s="175"/>
      <c r="J195" s="22"/>
      <c r="K195" s="22"/>
      <c r="L195" s="22"/>
      <c r="M195" s="22"/>
      <c r="N195" s="220"/>
      <c r="O195" s="15"/>
      <c r="P195" s="20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  <c r="EK195" s="22"/>
      <c r="EL195" s="22"/>
      <c r="EM195" s="22"/>
      <c r="EN195" s="22"/>
      <c r="EO195" s="22"/>
      <c r="EP195" s="22"/>
      <c r="EQ195" s="22"/>
      <c r="ER195" s="22"/>
      <c r="ES195" s="22"/>
      <c r="ET195" s="22"/>
      <c r="EU195" s="22"/>
      <c r="EV195" s="22"/>
      <c r="EW195" s="22"/>
      <c r="EX195" s="22"/>
      <c r="EY195" s="22"/>
      <c r="EZ195" s="22"/>
      <c r="FA195" s="22"/>
      <c r="FB195" s="22"/>
      <c r="FC195" s="22"/>
      <c r="FD195" s="22"/>
      <c r="FE195" s="22"/>
      <c r="FF195" s="22"/>
      <c r="FG195" s="22"/>
      <c r="FH195" s="22"/>
      <c r="FI195" s="22"/>
      <c r="FJ195" s="22"/>
      <c r="FK195" s="22"/>
      <c r="FL195" s="22"/>
      <c r="FM195" s="22"/>
      <c r="FN195" s="22"/>
      <c r="FO195" s="22"/>
      <c r="FP195" s="22"/>
      <c r="FQ195" s="22"/>
      <c r="FR195" s="22"/>
      <c r="FS195" s="22"/>
      <c r="FT195" s="22"/>
      <c r="FU195" s="22"/>
      <c r="FV195" s="22"/>
      <c r="FW195" s="22"/>
      <c r="FX195" s="22"/>
      <c r="FY195" s="22"/>
      <c r="FZ195" s="22"/>
      <c r="GA195" s="22"/>
      <c r="GB195" s="22"/>
      <c r="GC195" s="22"/>
      <c r="GD195" s="22"/>
      <c r="GE195" s="22"/>
      <c r="GF195" s="22"/>
      <c r="GG195" s="22"/>
      <c r="GH195" s="22"/>
      <c r="GI195" s="22"/>
      <c r="GJ195" s="22"/>
      <c r="GK195" s="22"/>
      <c r="GL195" s="22"/>
      <c r="GM195" s="22"/>
      <c r="GN195" s="22"/>
      <c r="GO195" s="22"/>
      <c r="GP195" s="22"/>
      <c r="GQ195" s="22"/>
      <c r="GR195" s="22"/>
      <c r="GS195" s="22"/>
      <c r="GT195" s="22"/>
      <c r="GU195" s="22"/>
      <c r="GV195" s="22"/>
      <c r="GW195" s="22"/>
      <c r="GX195" s="22"/>
      <c r="GY195" s="22"/>
      <c r="GZ195" s="22"/>
      <c r="HA195" s="22"/>
      <c r="HB195" s="22"/>
      <c r="HC195" s="22"/>
      <c r="HD195" s="22"/>
      <c r="HE195" s="22"/>
      <c r="HF195" s="22"/>
      <c r="HG195" s="22"/>
      <c r="HH195" s="22"/>
      <c r="HI195" s="22"/>
      <c r="HJ195" s="22"/>
      <c r="HK195" s="22"/>
      <c r="HL195" s="22"/>
      <c r="HM195" s="22"/>
      <c r="HN195" s="22"/>
      <c r="HO195" s="22"/>
      <c r="HP195" s="22"/>
      <c r="HQ195" s="22"/>
      <c r="HR195" s="22"/>
      <c r="HS195" s="22"/>
      <c r="HT195" s="22"/>
      <c r="HU195" s="22"/>
      <c r="HV195" s="22"/>
      <c r="HW195" s="22"/>
      <c r="HX195" s="22"/>
      <c r="HY195" s="22"/>
      <c r="HZ195" s="22"/>
      <c r="IA195" s="22"/>
      <c r="IB195" s="22"/>
      <c r="IC195" s="22"/>
      <c r="ID195" s="22"/>
      <c r="IE195" s="22"/>
      <c r="IF195" s="22"/>
      <c r="IG195" s="22"/>
      <c r="IH195" s="22"/>
      <c r="II195" s="22"/>
      <c r="IJ195" s="22"/>
      <c r="IK195" s="22"/>
    </row>
    <row r="196" spans="1:245" x14ac:dyDescent="0.25">
      <c r="A196" s="857" t="s">
        <v>30</v>
      </c>
      <c r="B196" s="858"/>
      <c r="C196" s="10" t="s">
        <v>37</v>
      </c>
      <c r="D196" s="13">
        <v>5.0000000000000001E-3</v>
      </c>
      <c r="E196" s="31">
        <v>4.9814027630180656E-3</v>
      </c>
      <c r="F196" s="31">
        <v>4.9669079756124819E-3</v>
      </c>
      <c r="G196" s="175">
        <v>4.9822221947452465E-3</v>
      </c>
      <c r="H196" s="175">
        <v>4.9749852656914484E-3</v>
      </c>
      <c r="I196" s="3">
        <v>4.9397451897971074E-3</v>
      </c>
      <c r="J196" s="22"/>
      <c r="K196" s="22"/>
      <c r="L196" s="22"/>
      <c r="M196" s="22"/>
      <c r="N196" s="220">
        <f>AVERAGE(E196:M196)</f>
        <v>4.9690526777728698E-3</v>
      </c>
      <c r="O196" s="15">
        <f t="shared" si="3"/>
        <v>-6.1894644454260628E-3</v>
      </c>
      <c r="P196" s="20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  <c r="EC196" s="22"/>
      <c r="ED196" s="22"/>
      <c r="EE196" s="22"/>
      <c r="EF196" s="22"/>
      <c r="EG196" s="22"/>
      <c r="EH196" s="22"/>
      <c r="EI196" s="22"/>
      <c r="EJ196" s="22"/>
      <c r="EK196" s="22"/>
      <c r="EL196" s="22"/>
      <c r="EM196" s="22"/>
      <c r="EN196" s="22"/>
      <c r="EO196" s="22"/>
      <c r="EP196" s="22"/>
      <c r="EQ196" s="22"/>
      <c r="ER196" s="22"/>
      <c r="ES196" s="22"/>
      <c r="ET196" s="22"/>
      <c r="EU196" s="22"/>
      <c r="EV196" s="22"/>
      <c r="EW196" s="22"/>
      <c r="EX196" s="22"/>
      <c r="EY196" s="22"/>
      <c r="EZ196" s="22"/>
      <c r="FA196" s="22"/>
      <c r="FB196" s="22"/>
      <c r="FC196" s="22"/>
      <c r="FD196" s="22"/>
      <c r="FE196" s="22"/>
      <c r="FF196" s="22"/>
      <c r="FG196" s="22"/>
      <c r="FH196" s="22"/>
      <c r="FI196" s="22"/>
      <c r="FJ196" s="22"/>
      <c r="FK196" s="22"/>
      <c r="FL196" s="22"/>
      <c r="FM196" s="22"/>
      <c r="FN196" s="22"/>
      <c r="FO196" s="22"/>
      <c r="FP196" s="22"/>
      <c r="FQ196" s="22"/>
      <c r="FR196" s="22"/>
      <c r="FS196" s="22"/>
      <c r="FT196" s="22"/>
      <c r="FU196" s="22"/>
      <c r="FV196" s="22"/>
      <c r="FW196" s="22"/>
      <c r="FX196" s="22"/>
      <c r="FY196" s="22"/>
      <c r="FZ196" s="22"/>
      <c r="GA196" s="22"/>
      <c r="GB196" s="22"/>
      <c r="GC196" s="22"/>
      <c r="GD196" s="22"/>
      <c r="GE196" s="22"/>
      <c r="GF196" s="22"/>
      <c r="GG196" s="22"/>
      <c r="GH196" s="22"/>
      <c r="GI196" s="22"/>
      <c r="GJ196" s="22"/>
      <c r="GK196" s="22"/>
      <c r="GL196" s="22"/>
      <c r="GM196" s="22"/>
      <c r="GN196" s="22"/>
      <c r="GO196" s="22"/>
      <c r="GP196" s="22"/>
      <c r="GQ196" s="22"/>
      <c r="GR196" s="22"/>
      <c r="GS196" s="22"/>
      <c r="GT196" s="22"/>
      <c r="GU196" s="22"/>
      <c r="GV196" s="22"/>
      <c r="GW196" s="22"/>
      <c r="GX196" s="22"/>
      <c r="GY196" s="22"/>
      <c r="GZ196" s="22"/>
      <c r="HA196" s="22"/>
      <c r="HB196" s="22"/>
      <c r="HC196" s="22"/>
      <c r="HD196" s="22"/>
      <c r="HE196" s="22"/>
      <c r="HF196" s="22"/>
      <c r="HG196" s="22"/>
      <c r="HH196" s="22"/>
      <c r="HI196" s="22"/>
      <c r="HJ196" s="22"/>
      <c r="HK196" s="22"/>
      <c r="HL196" s="22"/>
      <c r="HM196" s="22"/>
      <c r="HN196" s="22"/>
      <c r="HO196" s="22"/>
      <c r="HP196" s="22"/>
      <c r="HQ196" s="22"/>
      <c r="HR196" s="22"/>
      <c r="HS196" s="22"/>
      <c r="HT196" s="22"/>
      <c r="HU196" s="22"/>
      <c r="HV196" s="22"/>
      <c r="HW196" s="22"/>
      <c r="HX196" s="22"/>
      <c r="HY196" s="22"/>
      <c r="HZ196" s="22"/>
      <c r="IA196" s="22"/>
      <c r="IB196" s="22"/>
      <c r="IC196" s="22"/>
      <c r="ID196" s="22"/>
      <c r="IE196" s="22"/>
      <c r="IF196" s="22"/>
      <c r="IG196" s="22"/>
      <c r="IH196" s="22"/>
      <c r="II196" s="22"/>
      <c r="IJ196" s="22"/>
      <c r="IK196" s="22"/>
    </row>
    <row r="197" spans="1:245" x14ac:dyDescent="0.25">
      <c r="A197" s="857" t="s">
        <v>31</v>
      </c>
      <c r="B197" s="858"/>
      <c r="C197" s="10" t="s">
        <v>37</v>
      </c>
      <c r="D197" s="13"/>
      <c r="E197" s="13"/>
      <c r="F197" s="13"/>
      <c r="G197" s="37"/>
      <c r="H197" s="37"/>
      <c r="J197" s="22"/>
      <c r="K197" s="22"/>
      <c r="L197" s="22"/>
      <c r="M197" s="22"/>
      <c r="N197" s="220"/>
      <c r="O197" s="15"/>
      <c r="P197" s="20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  <c r="EY197" s="22"/>
      <c r="EZ197" s="22"/>
      <c r="FA197" s="22"/>
      <c r="FB197" s="22"/>
      <c r="FC197" s="22"/>
      <c r="FD197" s="22"/>
      <c r="FE197" s="22"/>
      <c r="FF197" s="22"/>
      <c r="FG197" s="22"/>
      <c r="FH197" s="22"/>
      <c r="FI197" s="22"/>
      <c r="FJ197" s="22"/>
      <c r="FK197" s="22"/>
      <c r="FL197" s="22"/>
      <c r="FM197" s="22"/>
      <c r="FN197" s="22"/>
      <c r="FO197" s="22"/>
      <c r="FP197" s="22"/>
      <c r="FQ197" s="22"/>
      <c r="FR197" s="22"/>
      <c r="FS197" s="22"/>
      <c r="FT197" s="22"/>
      <c r="FU197" s="22"/>
      <c r="FV197" s="22"/>
      <c r="FW197" s="22"/>
      <c r="FX197" s="22"/>
      <c r="FY197" s="22"/>
      <c r="FZ197" s="22"/>
      <c r="GA197" s="22"/>
      <c r="GB197" s="22"/>
      <c r="GC197" s="22"/>
      <c r="GD197" s="22"/>
      <c r="GE197" s="22"/>
      <c r="GF197" s="22"/>
      <c r="GG197" s="22"/>
      <c r="GH197" s="22"/>
      <c r="GI197" s="22"/>
      <c r="GJ197" s="22"/>
      <c r="GK197" s="22"/>
      <c r="GL197" s="22"/>
      <c r="GM197" s="22"/>
      <c r="GN197" s="22"/>
      <c r="GO197" s="22"/>
      <c r="GP197" s="22"/>
      <c r="GQ197" s="22"/>
      <c r="GR197" s="22"/>
      <c r="GS197" s="22"/>
      <c r="GT197" s="22"/>
      <c r="GU197" s="22"/>
      <c r="GV197" s="22"/>
      <c r="GW197" s="22"/>
      <c r="GX197" s="22"/>
      <c r="GY197" s="22"/>
      <c r="GZ197" s="22"/>
      <c r="HA197" s="22"/>
      <c r="HB197" s="22"/>
      <c r="HC197" s="22"/>
      <c r="HD197" s="22"/>
      <c r="HE197" s="22"/>
      <c r="HF197" s="22"/>
      <c r="HG197" s="22"/>
      <c r="HH197" s="22"/>
      <c r="HI197" s="22"/>
      <c r="HJ197" s="22"/>
      <c r="HK197" s="22"/>
      <c r="HL197" s="22"/>
      <c r="HM197" s="22"/>
      <c r="HN197" s="22"/>
      <c r="HO197" s="22"/>
      <c r="HP197" s="22"/>
      <c r="HQ197" s="22"/>
      <c r="HR197" s="22"/>
      <c r="HS197" s="22"/>
      <c r="HT197" s="22"/>
      <c r="HU197" s="22"/>
      <c r="HV197" s="22"/>
      <c r="HW197" s="22"/>
      <c r="HX197" s="22"/>
      <c r="HY197" s="22"/>
      <c r="HZ197" s="22"/>
      <c r="IA197" s="22"/>
      <c r="IB197" s="22"/>
      <c r="IC197" s="22"/>
      <c r="ID197" s="22"/>
      <c r="IE197" s="22"/>
      <c r="IF197" s="22"/>
      <c r="IG197" s="22"/>
      <c r="IH197" s="22"/>
      <c r="II197" s="22"/>
      <c r="IJ197" s="22"/>
      <c r="IK197" s="22"/>
    </row>
    <row r="198" spans="1:245" x14ac:dyDescent="0.25">
      <c r="A198" s="857" t="s">
        <v>32</v>
      </c>
      <c r="B198" s="858"/>
      <c r="C198" s="10" t="s">
        <v>37</v>
      </c>
      <c r="D198" s="30"/>
      <c r="E198" s="36"/>
      <c r="F198" s="36"/>
      <c r="G198" s="179"/>
      <c r="H198" s="179"/>
      <c r="J198" s="22"/>
      <c r="K198" s="22"/>
      <c r="L198" s="22"/>
      <c r="M198" s="22"/>
      <c r="N198" s="220"/>
      <c r="O198" s="15"/>
      <c r="P198" s="20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  <c r="EK198" s="22"/>
      <c r="EL198" s="22"/>
      <c r="EM198" s="22"/>
      <c r="EN198" s="22"/>
      <c r="EO198" s="22"/>
      <c r="EP198" s="22"/>
      <c r="EQ198" s="22"/>
      <c r="ER198" s="22"/>
      <c r="ES198" s="22"/>
      <c r="ET198" s="22"/>
      <c r="EU198" s="22"/>
      <c r="EV198" s="22"/>
      <c r="EW198" s="22"/>
      <c r="EX198" s="22"/>
      <c r="EY198" s="22"/>
      <c r="EZ198" s="22"/>
      <c r="FA198" s="22"/>
      <c r="FB198" s="22"/>
      <c r="FC198" s="22"/>
      <c r="FD198" s="22"/>
      <c r="FE198" s="22"/>
      <c r="FF198" s="22"/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22"/>
      <c r="FT198" s="22"/>
      <c r="FU198" s="22"/>
      <c r="FV198" s="22"/>
      <c r="FW198" s="22"/>
      <c r="FX198" s="22"/>
      <c r="FY198" s="22"/>
      <c r="FZ198" s="22"/>
      <c r="GA198" s="22"/>
      <c r="GB198" s="22"/>
      <c r="GC198" s="22"/>
      <c r="GD198" s="22"/>
      <c r="GE198" s="22"/>
      <c r="GF198" s="22"/>
      <c r="GG198" s="22"/>
      <c r="GH198" s="22"/>
      <c r="GI198" s="22"/>
      <c r="GJ198" s="22"/>
      <c r="GK198" s="22"/>
      <c r="GL198" s="22"/>
      <c r="GM198" s="22"/>
      <c r="GN198" s="22"/>
      <c r="GO198" s="22"/>
      <c r="GP198" s="22"/>
      <c r="GQ198" s="22"/>
      <c r="GR198" s="22"/>
      <c r="GS198" s="22"/>
      <c r="GT198" s="22"/>
      <c r="GU198" s="22"/>
      <c r="GV198" s="22"/>
      <c r="GW198" s="22"/>
      <c r="GX198" s="22"/>
      <c r="GY198" s="22"/>
      <c r="GZ198" s="22"/>
      <c r="HA198" s="22"/>
      <c r="HB198" s="22"/>
      <c r="HC198" s="22"/>
      <c r="HD198" s="22"/>
      <c r="HE198" s="22"/>
      <c r="HF198" s="22"/>
      <c r="HG198" s="22"/>
      <c r="HH198" s="22"/>
      <c r="HI198" s="22"/>
      <c r="HJ198" s="22"/>
      <c r="HK198" s="22"/>
      <c r="HL198" s="22"/>
      <c r="HM198" s="22"/>
      <c r="HN198" s="22"/>
      <c r="HO198" s="22"/>
      <c r="HP198" s="22"/>
      <c r="HQ198" s="22"/>
      <c r="HR198" s="22"/>
      <c r="HS198" s="22"/>
      <c r="HT198" s="22"/>
      <c r="HU198" s="22"/>
      <c r="HV198" s="22"/>
      <c r="HW198" s="22"/>
      <c r="HX198" s="22"/>
      <c r="HY198" s="22"/>
      <c r="HZ198" s="22"/>
      <c r="IA198" s="22"/>
      <c r="IB198" s="22"/>
      <c r="IC198" s="22"/>
      <c r="ID198" s="22"/>
      <c r="IE198" s="22"/>
      <c r="IF198" s="22"/>
      <c r="IG198" s="22"/>
      <c r="IH198" s="22"/>
      <c r="II198" s="22"/>
      <c r="IJ198" s="22"/>
      <c r="IK198" s="22"/>
    </row>
    <row r="199" spans="1:245" x14ac:dyDescent="0.25">
      <c r="A199" s="863" t="s">
        <v>75</v>
      </c>
      <c r="B199" s="864"/>
      <c r="C199" s="10"/>
      <c r="D199" s="37"/>
      <c r="E199" s="37"/>
      <c r="F199" s="37"/>
      <c r="G199" s="37"/>
      <c r="H199" s="37"/>
      <c r="J199" s="22"/>
      <c r="K199" s="22"/>
      <c r="L199" s="22"/>
      <c r="M199" s="22"/>
      <c r="N199" s="220"/>
      <c r="O199" s="15"/>
      <c r="P199" s="20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  <c r="EC199" s="22"/>
      <c r="ED199" s="22"/>
      <c r="EE199" s="22"/>
      <c r="EF199" s="22"/>
      <c r="EG199" s="22"/>
      <c r="EH199" s="22"/>
      <c r="EI199" s="22"/>
      <c r="EJ199" s="22"/>
      <c r="EK199" s="22"/>
      <c r="EL199" s="22"/>
      <c r="EM199" s="22"/>
      <c r="EN199" s="22"/>
      <c r="EO199" s="22"/>
      <c r="EP199" s="22"/>
      <c r="EQ199" s="22"/>
      <c r="ER199" s="22"/>
      <c r="ES199" s="22"/>
      <c r="ET199" s="22"/>
      <c r="EU199" s="22"/>
      <c r="EV199" s="22"/>
      <c r="EW199" s="22"/>
      <c r="EX199" s="22"/>
      <c r="EY199" s="22"/>
      <c r="EZ199" s="22"/>
      <c r="FA199" s="22"/>
      <c r="FB199" s="22"/>
      <c r="FC199" s="22"/>
      <c r="FD199" s="22"/>
      <c r="FE199" s="22"/>
      <c r="FF199" s="22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22"/>
      <c r="FT199" s="22"/>
      <c r="FU199" s="22"/>
      <c r="FV199" s="22"/>
      <c r="FW199" s="22"/>
      <c r="FX199" s="22"/>
      <c r="FY199" s="22"/>
      <c r="FZ199" s="22"/>
      <c r="GA199" s="22"/>
      <c r="GB199" s="22"/>
      <c r="GC199" s="22"/>
      <c r="GD199" s="22"/>
      <c r="GE199" s="22"/>
      <c r="GF199" s="22"/>
      <c r="GG199" s="22"/>
      <c r="GH199" s="22"/>
      <c r="GI199" s="22"/>
      <c r="GJ199" s="22"/>
      <c r="GK199" s="22"/>
      <c r="GL199" s="22"/>
      <c r="GM199" s="22"/>
      <c r="GN199" s="22"/>
      <c r="GO199" s="22"/>
      <c r="GP199" s="22"/>
      <c r="GQ199" s="22"/>
      <c r="GR199" s="22"/>
      <c r="GS199" s="22"/>
      <c r="GT199" s="22"/>
      <c r="GU199" s="22"/>
      <c r="GV199" s="22"/>
      <c r="GW199" s="22"/>
      <c r="GX199" s="22"/>
      <c r="GY199" s="22"/>
      <c r="GZ199" s="22"/>
      <c r="HA199" s="22"/>
      <c r="HB199" s="22"/>
      <c r="HC199" s="22"/>
      <c r="HD199" s="22"/>
      <c r="HE199" s="22"/>
      <c r="HF199" s="22"/>
      <c r="HG199" s="22"/>
      <c r="HH199" s="22"/>
      <c r="HI199" s="22"/>
      <c r="HJ199" s="22"/>
      <c r="HK199" s="22"/>
      <c r="HL199" s="22"/>
      <c r="HM199" s="22"/>
      <c r="HN199" s="22"/>
      <c r="HO199" s="22"/>
      <c r="HP199" s="22"/>
      <c r="HQ199" s="22"/>
      <c r="HR199" s="22"/>
      <c r="HS199" s="22"/>
      <c r="HT199" s="22"/>
      <c r="HU199" s="22"/>
      <c r="HV199" s="22"/>
      <c r="HW199" s="22"/>
      <c r="HX199" s="22"/>
      <c r="HY199" s="22"/>
      <c r="HZ199" s="22"/>
      <c r="IA199" s="22"/>
      <c r="IB199" s="22"/>
      <c r="IC199" s="22"/>
      <c r="ID199" s="22"/>
      <c r="IE199" s="22"/>
      <c r="IF199" s="22"/>
      <c r="IG199" s="22"/>
      <c r="IH199" s="22"/>
      <c r="II199" s="22"/>
      <c r="IJ199" s="22"/>
      <c r="IK199" s="22"/>
    </row>
    <row r="200" spans="1:245" x14ac:dyDescent="0.25">
      <c r="A200" s="857" t="s">
        <v>27</v>
      </c>
      <c r="B200" s="858"/>
      <c r="C200" s="10" t="s">
        <v>19</v>
      </c>
      <c r="D200" s="37"/>
      <c r="E200" s="37"/>
      <c r="F200" s="37"/>
      <c r="G200" s="37"/>
      <c r="H200" s="37"/>
      <c r="J200" s="22"/>
      <c r="K200" s="22"/>
      <c r="L200" s="22"/>
      <c r="M200" s="22"/>
      <c r="N200" s="220"/>
      <c r="O200" s="15"/>
      <c r="P200" s="20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  <c r="EC200" s="22"/>
      <c r="ED200" s="22"/>
      <c r="EE200" s="22"/>
      <c r="EF200" s="22"/>
      <c r="EG200" s="22"/>
      <c r="EH200" s="22"/>
      <c r="EI200" s="22"/>
      <c r="EJ200" s="22"/>
      <c r="EK200" s="22"/>
      <c r="EL200" s="22"/>
      <c r="EM200" s="22"/>
      <c r="EN200" s="22"/>
      <c r="EO200" s="22"/>
      <c r="EP200" s="22"/>
      <c r="EQ200" s="22"/>
      <c r="ER200" s="22"/>
      <c r="ES200" s="22"/>
      <c r="ET200" s="22"/>
      <c r="EU200" s="22"/>
      <c r="EV200" s="22"/>
      <c r="EW200" s="22"/>
      <c r="EX200" s="22"/>
      <c r="EY200" s="22"/>
      <c r="EZ200" s="22"/>
      <c r="FA200" s="22"/>
      <c r="FB200" s="22"/>
      <c r="FC200" s="22"/>
      <c r="FD200" s="22"/>
      <c r="FE200" s="22"/>
      <c r="FF200" s="22"/>
      <c r="FG200" s="22"/>
      <c r="FH200" s="22"/>
      <c r="FI200" s="22"/>
      <c r="FJ200" s="22"/>
      <c r="FK200" s="22"/>
      <c r="FL200" s="22"/>
      <c r="FM200" s="22"/>
      <c r="FN200" s="22"/>
      <c r="FO200" s="22"/>
      <c r="FP200" s="22"/>
      <c r="FQ200" s="22"/>
      <c r="FR200" s="22"/>
      <c r="FS200" s="22"/>
      <c r="FT200" s="22"/>
      <c r="FU200" s="22"/>
      <c r="FV200" s="22"/>
      <c r="FW200" s="22"/>
      <c r="FX200" s="22"/>
      <c r="FY200" s="22"/>
      <c r="FZ200" s="22"/>
      <c r="GA200" s="22"/>
      <c r="GB200" s="22"/>
      <c r="GC200" s="22"/>
      <c r="GD200" s="22"/>
      <c r="GE200" s="22"/>
      <c r="GF200" s="22"/>
      <c r="GG200" s="22"/>
      <c r="GH200" s="22"/>
      <c r="GI200" s="22"/>
      <c r="GJ200" s="22"/>
      <c r="GK200" s="22"/>
      <c r="GL200" s="22"/>
      <c r="GM200" s="22"/>
      <c r="GN200" s="22"/>
      <c r="GO200" s="22"/>
      <c r="GP200" s="22"/>
      <c r="GQ200" s="22"/>
      <c r="GR200" s="22"/>
      <c r="GS200" s="22"/>
      <c r="GT200" s="22"/>
      <c r="GU200" s="22"/>
      <c r="GV200" s="22"/>
      <c r="GW200" s="22"/>
      <c r="GX200" s="22"/>
      <c r="GY200" s="22"/>
      <c r="GZ200" s="22"/>
      <c r="HA200" s="22"/>
      <c r="HB200" s="22"/>
      <c r="HC200" s="22"/>
      <c r="HD200" s="22"/>
      <c r="HE200" s="22"/>
      <c r="HF200" s="22"/>
      <c r="HG200" s="22"/>
      <c r="HH200" s="22"/>
      <c r="HI200" s="22"/>
      <c r="HJ200" s="22"/>
      <c r="HK200" s="22"/>
      <c r="HL200" s="22"/>
      <c r="HM200" s="22"/>
      <c r="HN200" s="22"/>
      <c r="HO200" s="22"/>
      <c r="HP200" s="22"/>
      <c r="HQ200" s="22"/>
      <c r="HR200" s="22"/>
      <c r="HS200" s="22"/>
      <c r="HT200" s="22"/>
      <c r="HU200" s="22"/>
      <c r="HV200" s="22"/>
      <c r="HW200" s="22"/>
      <c r="HX200" s="22"/>
      <c r="HY200" s="22"/>
      <c r="HZ200" s="22"/>
      <c r="IA200" s="22"/>
      <c r="IB200" s="22"/>
      <c r="IC200" s="22"/>
      <c r="ID200" s="22"/>
      <c r="IE200" s="22"/>
      <c r="IF200" s="22"/>
      <c r="IG200" s="22"/>
      <c r="IH200" s="22"/>
      <c r="II200" s="22"/>
      <c r="IJ200" s="22"/>
      <c r="IK200" s="22"/>
    </row>
    <row r="201" spans="1:245" x14ac:dyDescent="0.25">
      <c r="A201" s="857" t="s">
        <v>28</v>
      </c>
      <c r="B201" s="858"/>
      <c r="C201" s="10" t="s">
        <v>37</v>
      </c>
      <c r="D201" s="37"/>
      <c r="E201" s="37"/>
      <c r="F201" s="37"/>
      <c r="G201" s="37"/>
      <c r="H201" s="37"/>
      <c r="J201" s="22"/>
      <c r="K201" s="22"/>
      <c r="L201" s="22"/>
      <c r="M201" s="22"/>
      <c r="N201" s="220"/>
      <c r="O201" s="15"/>
      <c r="P201" s="20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  <c r="CI201" s="22"/>
      <c r="CJ201" s="22"/>
      <c r="CK201" s="22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  <c r="DI201" s="22"/>
      <c r="DJ201" s="22"/>
      <c r="DK201" s="22"/>
      <c r="DL201" s="22"/>
      <c r="DM201" s="22"/>
      <c r="DN201" s="22"/>
      <c r="DO201" s="22"/>
      <c r="DP201" s="22"/>
      <c r="DQ201" s="22"/>
      <c r="DR201" s="22"/>
      <c r="DS201" s="22"/>
      <c r="DT201" s="22"/>
      <c r="DU201" s="22"/>
      <c r="DV201" s="22"/>
      <c r="DW201" s="22"/>
      <c r="DX201" s="22"/>
      <c r="DY201" s="22"/>
      <c r="DZ201" s="22"/>
      <c r="EA201" s="22"/>
      <c r="EB201" s="22"/>
      <c r="EC201" s="22"/>
      <c r="ED201" s="22"/>
      <c r="EE201" s="22"/>
      <c r="EF201" s="22"/>
      <c r="EG201" s="22"/>
      <c r="EH201" s="22"/>
      <c r="EI201" s="22"/>
      <c r="EJ201" s="22"/>
      <c r="EK201" s="22"/>
      <c r="EL201" s="22"/>
      <c r="EM201" s="22"/>
      <c r="EN201" s="22"/>
      <c r="EO201" s="22"/>
      <c r="EP201" s="22"/>
      <c r="EQ201" s="22"/>
      <c r="ER201" s="22"/>
      <c r="ES201" s="22"/>
      <c r="ET201" s="22"/>
      <c r="EU201" s="22"/>
      <c r="EV201" s="22"/>
      <c r="EW201" s="22"/>
      <c r="EX201" s="22"/>
      <c r="EY201" s="22"/>
      <c r="EZ201" s="22"/>
      <c r="FA201" s="22"/>
      <c r="FB201" s="22"/>
      <c r="FC201" s="22"/>
      <c r="FD201" s="22"/>
      <c r="FE201" s="22"/>
      <c r="FF201" s="22"/>
      <c r="FG201" s="22"/>
      <c r="FH201" s="22"/>
      <c r="FI201" s="22"/>
      <c r="FJ201" s="22"/>
      <c r="FK201" s="22"/>
      <c r="FL201" s="22"/>
      <c r="FM201" s="22"/>
      <c r="FN201" s="22"/>
      <c r="FO201" s="22"/>
      <c r="FP201" s="22"/>
      <c r="FQ201" s="22"/>
      <c r="FR201" s="22"/>
      <c r="FS201" s="22"/>
      <c r="FT201" s="22"/>
      <c r="FU201" s="22"/>
      <c r="FV201" s="22"/>
      <c r="FW201" s="22"/>
      <c r="FX201" s="22"/>
      <c r="FY201" s="22"/>
      <c r="FZ201" s="22"/>
      <c r="GA201" s="22"/>
      <c r="GB201" s="22"/>
      <c r="GC201" s="22"/>
      <c r="GD201" s="22"/>
      <c r="GE201" s="22"/>
      <c r="GF201" s="22"/>
      <c r="GG201" s="22"/>
      <c r="GH201" s="22"/>
      <c r="GI201" s="22"/>
      <c r="GJ201" s="22"/>
      <c r="GK201" s="22"/>
      <c r="GL201" s="22"/>
      <c r="GM201" s="22"/>
      <c r="GN201" s="22"/>
      <c r="GO201" s="22"/>
      <c r="GP201" s="22"/>
      <c r="GQ201" s="22"/>
      <c r="GR201" s="22"/>
      <c r="GS201" s="22"/>
      <c r="GT201" s="22"/>
      <c r="GU201" s="22"/>
      <c r="GV201" s="22"/>
      <c r="GW201" s="22"/>
      <c r="GX201" s="22"/>
      <c r="GY201" s="22"/>
      <c r="GZ201" s="22"/>
      <c r="HA201" s="22"/>
      <c r="HB201" s="22"/>
      <c r="HC201" s="22"/>
      <c r="HD201" s="22"/>
      <c r="HE201" s="22"/>
      <c r="HF201" s="22"/>
      <c r="HG201" s="22"/>
      <c r="HH201" s="22"/>
      <c r="HI201" s="22"/>
      <c r="HJ201" s="22"/>
      <c r="HK201" s="22"/>
      <c r="HL201" s="22"/>
      <c r="HM201" s="22"/>
      <c r="HN201" s="22"/>
      <c r="HO201" s="22"/>
      <c r="HP201" s="22"/>
      <c r="HQ201" s="22"/>
      <c r="HR201" s="22"/>
      <c r="HS201" s="22"/>
      <c r="HT201" s="22"/>
      <c r="HU201" s="22"/>
      <c r="HV201" s="22"/>
      <c r="HW201" s="22"/>
      <c r="HX201" s="22"/>
      <c r="HY201" s="22"/>
      <c r="HZ201" s="22"/>
      <c r="IA201" s="22"/>
      <c r="IB201" s="22"/>
      <c r="IC201" s="22"/>
      <c r="ID201" s="22"/>
      <c r="IE201" s="22"/>
      <c r="IF201" s="22"/>
      <c r="IG201" s="22"/>
      <c r="IH201" s="22"/>
      <c r="II201" s="22"/>
      <c r="IJ201" s="22"/>
      <c r="IK201" s="22"/>
    </row>
    <row r="202" spans="1:245" x14ac:dyDescent="0.25">
      <c r="A202" s="857" t="s">
        <v>29</v>
      </c>
      <c r="B202" s="858"/>
      <c r="C202" s="10" t="s">
        <v>37</v>
      </c>
      <c r="D202" s="37"/>
      <c r="E202" s="37"/>
      <c r="F202" s="37"/>
      <c r="G202" s="37"/>
      <c r="H202" s="37"/>
      <c r="J202" s="22"/>
      <c r="K202" s="22"/>
      <c r="L202" s="22"/>
      <c r="M202" s="22"/>
      <c r="N202" s="220"/>
      <c r="O202" s="15"/>
      <c r="P202" s="20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  <c r="CI202" s="22"/>
      <c r="CJ202" s="22"/>
      <c r="CK202" s="22"/>
      <c r="CL202" s="22"/>
      <c r="CM202" s="22"/>
      <c r="CN202" s="22"/>
      <c r="CO202" s="22"/>
      <c r="CP202" s="22"/>
      <c r="CQ202" s="22"/>
      <c r="CR202" s="22"/>
      <c r="CS202" s="22"/>
      <c r="CT202" s="22"/>
      <c r="CU202" s="22"/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  <c r="DI202" s="22"/>
      <c r="DJ202" s="22"/>
      <c r="DK202" s="22"/>
      <c r="DL202" s="22"/>
      <c r="DM202" s="22"/>
      <c r="DN202" s="22"/>
      <c r="DO202" s="22"/>
      <c r="DP202" s="22"/>
      <c r="DQ202" s="22"/>
      <c r="DR202" s="22"/>
      <c r="DS202" s="22"/>
      <c r="DT202" s="22"/>
      <c r="DU202" s="22"/>
      <c r="DV202" s="22"/>
      <c r="DW202" s="22"/>
      <c r="DX202" s="22"/>
      <c r="DY202" s="22"/>
      <c r="DZ202" s="22"/>
      <c r="EA202" s="22"/>
      <c r="EB202" s="22"/>
      <c r="EC202" s="22"/>
      <c r="ED202" s="22"/>
      <c r="EE202" s="22"/>
      <c r="EF202" s="22"/>
      <c r="EG202" s="22"/>
      <c r="EH202" s="22"/>
      <c r="EI202" s="22"/>
      <c r="EJ202" s="22"/>
      <c r="EK202" s="22"/>
      <c r="EL202" s="22"/>
      <c r="EM202" s="22"/>
      <c r="EN202" s="22"/>
      <c r="EO202" s="22"/>
      <c r="EP202" s="22"/>
      <c r="EQ202" s="22"/>
      <c r="ER202" s="22"/>
      <c r="ES202" s="22"/>
      <c r="ET202" s="22"/>
      <c r="EU202" s="22"/>
      <c r="EV202" s="22"/>
      <c r="EW202" s="22"/>
      <c r="EX202" s="22"/>
      <c r="EY202" s="22"/>
      <c r="EZ202" s="22"/>
      <c r="FA202" s="22"/>
      <c r="FB202" s="22"/>
      <c r="FC202" s="22"/>
      <c r="FD202" s="22"/>
      <c r="FE202" s="22"/>
      <c r="FF202" s="22"/>
      <c r="FG202" s="22"/>
      <c r="FH202" s="22"/>
      <c r="FI202" s="22"/>
      <c r="FJ202" s="22"/>
      <c r="FK202" s="22"/>
      <c r="FL202" s="22"/>
      <c r="FM202" s="22"/>
      <c r="FN202" s="22"/>
      <c r="FO202" s="22"/>
      <c r="FP202" s="22"/>
      <c r="FQ202" s="22"/>
      <c r="FR202" s="22"/>
      <c r="FS202" s="22"/>
      <c r="FT202" s="22"/>
      <c r="FU202" s="22"/>
      <c r="FV202" s="22"/>
      <c r="FW202" s="22"/>
      <c r="FX202" s="22"/>
      <c r="FY202" s="22"/>
      <c r="FZ202" s="22"/>
      <c r="GA202" s="22"/>
      <c r="GB202" s="22"/>
      <c r="GC202" s="22"/>
      <c r="GD202" s="22"/>
      <c r="GE202" s="22"/>
      <c r="GF202" s="22"/>
      <c r="GG202" s="22"/>
      <c r="GH202" s="22"/>
      <c r="GI202" s="22"/>
      <c r="GJ202" s="22"/>
      <c r="GK202" s="22"/>
      <c r="GL202" s="22"/>
      <c r="GM202" s="22"/>
      <c r="GN202" s="22"/>
      <c r="GO202" s="22"/>
      <c r="GP202" s="22"/>
      <c r="GQ202" s="22"/>
      <c r="GR202" s="22"/>
      <c r="GS202" s="22"/>
      <c r="GT202" s="22"/>
      <c r="GU202" s="22"/>
      <c r="GV202" s="22"/>
      <c r="GW202" s="22"/>
      <c r="GX202" s="22"/>
      <c r="GY202" s="22"/>
      <c r="GZ202" s="22"/>
      <c r="HA202" s="22"/>
      <c r="HB202" s="22"/>
      <c r="HC202" s="22"/>
      <c r="HD202" s="22"/>
      <c r="HE202" s="22"/>
      <c r="HF202" s="22"/>
      <c r="HG202" s="22"/>
      <c r="HH202" s="22"/>
      <c r="HI202" s="22"/>
      <c r="HJ202" s="22"/>
      <c r="HK202" s="22"/>
      <c r="HL202" s="22"/>
      <c r="HM202" s="22"/>
      <c r="HN202" s="22"/>
      <c r="HO202" s="22"/>
      <c r="HP202" s="22"/>
      <c r="HQ202" s="22"/>
      <c r="HR202" s="22"/>
      <c r="HS202" s="22"/>
      <c r="HT202" s="22"/>
      <c r="HU202" s="22"/>
      <c r="HV202" s="22"/>
      <c r="HW202" s="22"/>
      <c r="HX202" s="22"/>
      <c r="HY202" s="22"/>
      <c r="HZ202" s="22"/>
      <c r="IA202" s="22"/>
      <c r="IB202" s="22"/>
      <c r="IC202" s="22"/>
      <c r="ID202" s="22"/>
      <c r="IE202" s="22"/>
      <c r="IF202" s="22"/>
      <c r="IG202" s="22"/>
      <c r="IH202" s="22"/>
      <c r="II202" s="22"/>
      <c r="IJ202" s="22"/>
      <c r="IK202" s="22"/>
    </row>
    <row r="203" spans="1:245" x14ac:dyDescent="0.25">
      <c r="A203" s="857" t="s">
        <v>76</v>
      </c>
      <c r="B203" s="858"/>
      <c r="C203" s="10" t="s">
        <v>37</v>
      </c>
      <c r="D203" s="37"/>
      <c r="E203" s="37"/>
      <c r="F203" s="37"/>
      <c r="G203" s="37"/>
      <c r="H203" s="37"/>
      <c r="J203" s="22"/>
      <c r="K203" s="22"/>
      <c r="L203" s="22"/>
      <c r="M203" s="22"/>
      <c r="N203" s="220"/>
      <c r="O203" s="15"/>
      <c r="P203" s="20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  <c r="CM203" s="22"/>
      <c r="CN203" s="22"/>
      <c r="CO203" s="22"/>
      <c r="CP203" s="22"/>
      <c r="CQ203" s="22"/>
      <c r="CR203" s="22"/>
      <c r="CS203" s="22"/>
      <c r="CT203" s="22"/>
      <c r="CU203" s="22"/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  <c r="DI203" s="22"/>
      <c r="DJ203" s="22"/>
      <c r="DK203" s="22"/>
      <c r="DL203" s="22"/>
      <c r="DM203" s="22"/>
      <c r="DN203" s="22"/>
      <c r="DO203" s="22"/>
      <c r="DP203" s="22"/>
      <c r="DQ203" s="22"/>
      <c r="DR203" s="22"/>
      <c r="DS203" s="22"/>
      <c r="DT203" s="22"/>
      <c r="DU203" s="22"/>
      <c r="DV203" s="22"/>
      <c r="DW203" s="22"/>
      <c r="DX203" s="22"/>
      <c r="DY203" s="22"/>
      <c r="DZ203" s="22"/>
      <c r="EA203" s="22"/>
      <c r="EB203" s="22"/>
      <c r="EC203" s="22"/>
      <c r="ED203" s="22"/>
      <c r="EE203" s="22"/>
      <c r="EF203" s="22"/>
      <c r="EG203" s="22"/>
      <c r="EH203" s="22"/>
      <c r="EI203" s="22"/>
      <c r="EJ203" s="22"/>
      <c r="EK203" s="22"/>
      <c r="EL203" s="22"/>
      <c r="EM203" s="22"/>
      <c r="EN203" s="22"/>
      <c r="EO203" s="22"/>
      <c r="EP203" s="22"/>
      <c r="EQ203" s="22"/>
      <c r="ER203" s="22"/>
      <c r="ES203" s="22"/>
      <c r="ET203" s="22"/>
      <c r="EU203" s="22"/>
      <c r="EV203" s="22"/>
      <c r="EW203" s="22"/>
      <c r="EX203" s="22"/>
      <c r="EY203" s="22"/>
      <c r="EZ203" s="22"/>
      <c r="FA203" s="22"/>
      <c r="FB203" s="22"/>
      <c r="FC203" s="22"/>
      <c r="FD203" s="22"/>
      <c r="FE203" s="22"/>
      <c r="FF203" s="22"/>
      <c r="FG203" s="22"/>
      <c r="FH203" s="22"/>
      <c r="FI203" s="22"/>
      <c r="FJ203" s="22"/>
      <c r="FK203" s="22"/>
      <c r="FL203" s="22"/>
      <c r="FM203" s="22"/>
      <c r="FN203" s="22"/>
      <c r="FO203" s="22"/>
      <c r="FP203" s="22"/>
      <c r="FQ203" s="22"/>
      <c r="FR203" s="22"/>
      <c r="FS203" s="22"/>
      <c r="FT203" s="22"/>
      <c r="FU203" s="22"/>
      <c r="FV203" s="22"/>
      <c r="FW203" s="22"/>
      <c r="FX203" s="22"/>
      <c r="FY203" s="22"/>
      <c r="FZ203" s="22"/>
      <c r="GA203" s="22"/>
      <c r="GB203" s="22"/>
      <c r="GC203" s="22"/>
      <c r="GD203" s="22"/>
      <c r="GE203" s="22"/>
      <c r="GF203" s="22"/>
      <c r="GG203" s="22"/>
      <c r="GH203" s="22"/>
      <c r="GI203" s="22"/>
      <c r="GJ203" s="22"/>
      <c r="GK203" s="22"/>
      <c r="GL203" s="22"/>
      <c r="GM203" s="22"/>
      <c r="GN203" s="22"/>
      <c r="GO203" s="22"/>
      <c r="GP203" s="22"/>
      <c r="GQ203" s="22"/>
      <c r="GR203" s="22"/>
      <c r="GS203" s="22"/>
      <c r="GT203" s="22"/>
      <c r="GU203" s="22"/>
      <c r="GV203" s="22"/>
      <c r="GW203" s="22"/>
      <c r="GX203" s="22"/>
      <c r="GY203" s="22"/>
      <c r="GZ203" s="22"/>
      <c r="HA203" s="22"/>
      <c r="HB203" s="22"/>
      <c r="HC203" s="22"/>
      <c r="HD203" s="22"/>
      <c r="HE203" s="22"/>
      <c r="HF203" s="22"/>
      <c r="HG203" s="22"/>
      <c r="HH203" s="22"/>
      <c r="HI203" s="22"/>
      <c r="HJ203" s="22"/>
      <c r="HK203" s="22"/>
      <c r="HL203" s="22"/>
      <c r="HM203" s="22"/>
      <c r="HN203" s="22"/>
      <c r="HO203" s="22"/>
      <c r="HP203" s="22"/>
      <c r="HQ203" s="22"/>
      <c r="HR203" s="22"/>
      <c r="HS203" s="22"/>
      <c r="HT203" s="22"/>
      <c r="HU203" s="22"/>
      <c r="HV203" s="22"/>
      <c r="HW203" s="22"/>
      <c r="HX203" s="22"/>
      <c r="HY203" s="22"/>
      <c r="HZ203" s="22"/>
      <c r="IA203" s="22"/>
      <c r="IB203" s="22"/>
      <c r="IC203" s="22"/>
      <c r="ID203" s="22"/>
      <c r="IE203" s="22"/>
      <c r="IF203" s="22"/>
      <c r="IG203" s="22"/>
      <c r="IH203" s="22"/>
      <c r="II203" s="22"/>
      <c r="IJ203" s="22"/>
      <c r="IK203" s="22"/>
    </row>
    <row r="204" spans="1:245" x14ac:dyDescent="0.25">
      <c r="A204" s="857" t="s">
        <v>31</v>
      </c>
      <c r="B204" s="858"/>
      <c r="C204" s="10" t="s">
        <v>37</v>
      </c>
      <c r="D204" s="37"/>
      <c r="E204" s="37"/>
      <c r="F204" s="37"/>
      <c r="G204" s="37"/>
      <c r="H204" s="37"/>
      <c r="J204" s="22"/>
      <c r="K204" s="22"/>
      <c r="L204" s="22"/>
      <c r="M204" s="22"/>
      <c r="N204" s="220"/>
      <c r="O204" s="15"/>
      <c r="P204" s="20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  <c r="CI204" s="22"/>
      <c r="CJ204" s="22"/>
      <c r="CK204" s="22"/>
      <c r="CL204" s="22"/>
      <c r="CM204" s="22"/>
      <c r="CN204" s="22"/>
      <c r="CO204" s="22"/>
      <c r="CP204" s="22"/>
      <c r="CQ204" s="22"/>
      <c r="CR204" s="22"/>
      <c r="CS204" s="22"/>
      <c r="CT204" s="22"/>
      <c r="CU204" s="22"/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22"/>
      <c r="DG204" s="22"/>
      <c r="DH204" s="22"/>
      <c r="DI204" s="22"/>
      <c r="DJ204" s="22"/>
      <c r="DK204" s="22"/>
      <c r="DL204" s="22"/>
      <c r="DM204" s="22"/>
      <c r="DN204" s="22"/>
      <c r="DO204" s="22"/>
      <c r="DP204" s="22"/>
      <c r="DQ204" s="22"/>
      <c r="DR204" s="22"/>
      <c r="DS204" s="22"/>
      <c r="DT204" s="22"/>
      <c r="DU204" s="22"/>
      <c r="DV204" s="22"/>
      <c r="DW204" s="22"/>
      <c r="DX204" s="22"/>
      <c r="DY204" s="22"/>
      <c r="DZ204" s="22"/>
      <c r="EA204" s="22"/>
      <c r="EB204" s="22"/>
      <c r="EC204" s="22"/>
      <c r="ED204" s="22"/>
      <c r="EE204" s="22"/>
      <c r="EF204" s="22"/>
      <c r="EG204" s="22"/>
      <c r="EH204" s="22"/>
      <c r="EI204" s="22"/>
      <c r="EJ204" s="22"/>
      <c r="EK204" s="22"/>
      <c r="EL204" s="22"/>
      <c r="EM204" s="22"/>
      <c r="EN204" s="22"/>
      <c r="EO204" s="22"/>
      <c r="EP204" s="22"/>
      <c r="EQ204" s="22"/>
      <c r="ER204" s="22"/>
      <c r="ES204" s="22"/>
      <c r="ET204" s="22"/>
      <c r="EU204" s="22"/>
      <c r="EV204" s="22"/>
      <c r="EW204" s="22"/>
      <c r="EX204" s="22"/>
      <c r="EY204" s="22"/>
      <c r="EZ204" s="22"/>
      <c r="FA204" s="22"/>
      <c r="FB204" s="22"/>
      <c r="FC204" s="22"/>
      <c r="FD204" s="22"/>
      <c r="FE204" s="22"/>
      <c r="FF204" s="22"/>
      <c r="FG204" s="22"/>
      <c r="FH204" s="22"/>
      <c r="FI204" s="22"/>
      <c r="FJ204" s="22"/>
      <c r="FK204" s="22"/>
      <c r="FL204" s="22"/>
      <c r="FM204" s="22"/>
      <c r="FN204" s="22"/>
      <c r="FO204" s="22"/>
      <c r="FP204" s="22"/>
      <c r="FQ204" s="22"/>
      <c r="FR204" s="22"/>
      <c r="FS204" s="22"/>
      <c r="FT204" s="22"/>
      <c r="FU204" s="22"/>
      <c r="FV204" s="22"/>
      <c r="FW204" s="22"/>
      <c r="FX204" s="22"/>
      <c r="FY204" s="22"/>
      <c r="FZ204" s="22"/>
      <c r="GA204" s="22"/>
      <c r="GB204" s="22"/>
      <c r="GC204" s="22"/>
      <c r="GD204" s="22"/>
      <c r="GE204" s="22"/>
      <c r="GF204" s="22"/>
      <c r="GG204" s="22"/>
      <c r="GH204" s="22"/>
      <c r="GI204" s="22"/>
      <c r="GJ204" s="22"/>
      <c r="GK204" s="22"/>
      <c r="GL204" s="22"/>
      <c r="GM204" s="22"/>
      <c r="GN204" s="22"/>
      <c r="GO204" s="22"/>
      <c r="GP204" s="22"/>
      <c r="GQ204" s="22"/>
      <c r="GR204" s="22"/>
      <c r="GS204" s="22"/>
      <c r="GT204" s="22"/>
      <c r="GU204" s="22"/>
      <c r="GV204" s="22"/>
      <c r="GW204" s="22"/>
      <c r="GX204" s="22"/>
      <c r="GY204" s="22"/>
      <c r="GZ204" s="22"/>
      <c r="HA204" s="22"/>
      <c r="HB204" s="22"/>
      <c r="HC204" s="22"/>
      <c r="HD204" s="22"/>
      <c r="HE204" s="22"/>
      <c r="HF204" s="22"/>
      <c r="HG204" s="22"/>
      <c r="HH204" s="22"/>
      <c r="HI204" s="22"/>
      <c r="HJ204" s="22"/>
      <c r="HK204" s="22"/>
      <c r="HL204" s="22"/>
      <c r="HM204" s="22"/>
      <c r="HN204" s="22"/>
      <c r="HO204" s="22"/>
      <c r="HP204" s="22"/>
      <c r="HQ204" s="22"/>
      <c r="HR204" s="22"/>
      <c r="HS204" s="22"/>
      <c r="HT204" s="22"/>
      <c r="HU204" s="22"/>
      <c r="HV204" s="22"/>
      <c r="HW204" s="22"/>
      <c r="HX204" s="22"/>
      <c r="HY204" s="22"/>
      <c r="HZ204" s="22"/>
      <c r="IA204" s="22"/>
      <c r="IB204" s="22"/>
      <c r="IC204" s="22"/>
      <c r="ID204" s="22"/>
      <c r="IE204" s="22"/>
      <c r="IF204" s="22"/>
      <c r="IG204" s="22"/>
      <c r="IH204" s="22"/>
      <c r="II204" s="22"/>
      <c r="IJ204" s="22"/>
      <c r="IK204" s="22"/>
    </row>
    <row r="205" spans="1:245" x14ac:dyDescent="0.25">
      <c r="A205" s="857" t="s">
        <v>77</v>
      </c>
      <c r="B205" s="858"/>
      <c r="C205" s="10" t="s">
        <v>37</v>
      </c>
      <c r="D205" s="37"/>
      <c r="E205" s="37"/>
      <c r="F205" s="37"/>
      <c r="G205" s="37"/>
      <c r="H205" s="37"/>
      <c r="J205" s="22"/>
      <c r="K205" s="22"/>
      <c r="L205" s="22"/>
      <c r="M205" s="22"/>
      <c r="N205" s="220"/>
      <c r="O205" s="15"/>
      <c r="P205" s="20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  <c r="DI205" s="22"/>
      <c r="DJ205" s="22"/>
      <c r="DK205" s="22"/>
      <c r="DL205" s="22"/>
      <c r="DM205" s="22"/>
      <c r="DN205" s="22"/>
      <c r="DO205" s="22"/>
      <c r="DP205" s="22"/>
      <c r="DQ205" s="22"/>
      <c r="DR205" s="22"/>
      <c r="DS205" s="22"/>
      <c r="DT205" s="22"/>
      <c r="DU205" s="22"/>
      <c r="DV205" s="22"/>
      <c r="DW205" s="22"/>
      <c r="DX205" s="22"/>
      <c r="DY205" s="22"/>
      <c r="DZ205" s="22"/>
      <c r="EA205" s="22"/>
      <c r="EB205" s="22"/>
      <c r="EC205" s="22"/>
      <c r="ED205" s="22"/>
      <c r="EE205" s="22"/>
      <c r="EF205" s="22"/>
      <c r="EG205" s="22"/>
      <c r="EH205" s="22"/>
      <c r="EI205" s="22"/>
      <c r="EJ205" s="22"/>
      <c r="EK205" s="22"/>
      <c r="EL205" s="22"/>
      <c r="EM205" s="22"/>
      <c r="EN205" s="22"/>
      <c r="EO205" s="22"/>
      <c r="EP205" s="22"/>
      <c r="EQ205" s="22"/>
      <c r="ER205" s="22"/>
      <c r="ES205" s="22"/>
      <c r="ET205" s="22"/>
      <c r="EU205" s="22"/>
      <c r="EV205" s="22"/>
      <c r="EW205" s="22"/>
      <c r="EX205" s="22"/>
      <c r="EY205" s="22"/>
      <c r="EZ205" s="22"/>
      <c r="FA205" s="22"/>
      <c r="FB205" s="22"/>
      <c r="FC205" s="22"/>
      <c r="FD205" s="22"/>
      <c r="FE205" s="22"/>
      <c r="FF205" s="22"/>
      <c r="FG205" s="22"/>
      <c r="FH205" s="22"/>
      <c r="FI205" s="22"/>
      <c r="FJ205" s="22"/>
      <c r="FK205" s="22"/>
      <c r="FL205" s="22"/>
      <c r="FM205" s="22"/>
      <c r="FN205" s="22"/>
      <c r="FO205" s="22"/>
      <c r="FP205" s="22"/>
      <c r="FQ205" s="22"/>
      <c r="FR205" s="22"/>
      <c r="FS205" s="22"/>
      <c r="FT205" s="22"/>
      <c r="FU205" s="22"/>
      <c r="FV205" s="22"/>
      <c r="FW205" s="22"/>
      <c r="FX205" s="22"/>
      <c r="FY205" s="22"/>
      <c r="FZ205" s="22"/>
      <c r="GA205" s="22"/>
      <c r="GB205" s="22"/>
      <c r="GC205" s="22"/>
      <c r="GD205" s="22"/>
      <c r="GE205" s="22"/>
      <c r="GF205" s="22"/>
      <c r="GG205" s="22"/>
      <c r="GH205" s="22"/>
      <c r="GI205" s="22"/>
      <c r="GJ205" s="22"/>
      <c r="GK205" s="22"/>
      <c r="GL205" s="22"/>
      <c r="GM205" s="22"/>
      <c r="GN205" s="22"/>
      <c r="GO205" s="22"/>
      <c r="GP205" s="22"/>
      <c r="GQ205" s="22"/>
      <c r="GR205" s="22"/>
      <c r="GS205" s="22"/>
      <c r="GT205" s="22"/>
      <c r="GU205" s="22"/>
      <c r="GV205" s="22"/>
      <c r="GW205" s="22"/>
      <c r="GX205" s="22"/>
      <c r="GY205" s="22"/>
      <c r="GZ205" s="22"/>
      <c r="HA205" s="22"/>
      <c r="HB205" s="22"/>
      <c r="HC205" s="22"/>
      <c r="HD205" s="22"/>
      <c r="HE205" s="22"/>
      <c r="HF205" s="22"/>
      <c r="HG205" s="22"/>
      <c r="HH205" s="22"/>
      <c r="HI205" s="22"/>
      <c r="HJ205" s="22"/>
      <c r="HK205" s="22"/>
      <c r="HL205" s="22"/>
      <c r="HM205" s="22"/>
      <c r="HN205" s="22"/>
      <c r="HO205" s="22"/>
      <c r="HP205" s="22"/>
      <c r="HQ205" s="22"/>
      <c r="HR205" s="22"/>
      <c r="HS205" s="22"/>
      <c r="HT205" s="22"/>
      <c r="HU205" s="22"/>
      <c r="HV205" s="22"/>
      <c r="HW205" s="22"/>
      <c r="HX205" s="22"/>
      <c r="HY205" s="22"/>
      <c r="HZ205" s="22"/>
      <c r="IA205" s="22"/>
      <c r="IB205" s="22"/>
      <c r="IC205" s="22"/>
      <c r="ID205" s="22"/>
      <c r="IE205" s="22"/>
      <c r="IF205" s="22"/>
      <c r="IG205" s="22"/>
      <c r="IH205" s="22"/>
      <c r="II205" s="22"/>
      <c r="IJ205" s="22"/>
      <c r="IK205" s="22"/>
    </row>
    <row r="206" spans="1:245" x14ac:dyDescent="0.25">
      <c r="A206" s="863" t="s">
        <v>78</v>
      </c>
      <c r="B206" s="864"/>
      <c r="C206" s="10" t="s">
        <v>37</v>
      </c>
      <c r="D206" s="13"/>
      <c r="E206" s="13"/>
      <c r="F206" s="13"/>
      <c r="G206" s="37"/>
      <c r="H206" s="37"/>
      <c r="J206" s="22"/>
      <c r="K206" s="22"/>
      <c r="L206" s="22"/>
      <c r="M206" s="22"/>
      <c r="N206" s="220"/>
      <c r="O206" s="15"/>
      <c r="P206" s="20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  <c r="IG206" s="22"/>
      <c r="IH206" s="22"/>
      <c r="II206" s="22"/>
      <c r="IJ206" s="22"/>
      <c r="IK206" s="22"/>
    </row>
    <row r="207" spans="1:245" x14ac:dyDescent="0.25">
      <c r="A207" s="857" t="s">
        <v>23</v>
      </c>
      <c r="B207" s="858"/>
      <c r="C207" s="10" t="s">
        <v>19</v>
      </c>
      <c r="D207" s="36">
        <v>0.5</v>
      </c>
      <c r="E207" s="36">
        <v>0.40614031704400821</v>
      </c>
      <c r="F207" s="36">
        <v>0.43254376930998967</v>
      </c>
      <c r="G207" s="179">
        <v>0.46362543643752507</v>
      </c>
      <c r="H207" s="179">
        <v>0.45134165945344384</v>
      </c>
      <c r="I207" s="3">
        <v>0.41591250433242188</v>
      </c>
      <c r="J207" s="22"/>
      <c r="K207" s="22"/>
      <c r="L207" s="22"/>
      <c r="M207" s="22"/>
      <c r="N207" s="220">
        <f>AVERAGE(E207:M207)</f>
        <v>0.43391273731547775</v>
      </c>
      <c r="O207" s="15">
        <f t="shared" si="3"/>
        <v>-0.1321745253690445</v>
      </c>
      <c r="P207" s="20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  <c r="CZ207" s="22"/>
      <c r="DA207" s="22"/>
      <c r="DB207" s="22"/>
      <c r="DC207" s="22"/>
      <c r="DD207" s="22"/>
      <c r="DE207" s="22"/>
      <c r="DF207" s="22"/>
      <c r="DG207" s="22"/>
      <c r="DH207" s="22"/>
      <c r="DI207" s="22"/>
      <c r="DJ207" s="22"/>
      <c r="DK207" s="22"/>
      <c r="DL207" s="22"/>
      <c r="DM207" s="22"/>
      <c r="DN207" s="22"/>
      <c r="DO207" s="22"/>
      <c r="DP207" s="22"/>
      <c r="DQ207" s="22"/>
      <c r="DR207" s="22"/>
      <c r="DS207" s="22"/>
      <c r="DT207" s="22"/>
      <c r="DU207" s="22"/>
      <c r="DV207" s="22"/>
      <c r="DW207" s="22"/>
      <c r="DX207" s="22"/>
      <c r="DY207" s="22"/>
      <c r="DZ207" s="22"/>
      <c r="EA207" s="22"/>
      <c r="EB207" s="22"/>
      <c r="EC207" s="22"/>
      <c r="ED207" s="22"/>
      <c r="EE207" s="22"/>
      <c r="EF207" s="22"/>
      <c r="EG207" s="22"/>
      <c r="EH207" s="22"/>
      <c r="EI207" s="22"/>
      <c r="EJ207" s="22"/>
      <c r="EK207" s="22"/>
      <c r="EL207" s="22"/>
      <c r="EM207" s="22"/>
      <c r="EN207" s="22"/>
      <c r="EO207" s="22"/>
      <c r="EP207" s="22"/>
      <c r="EQ207" s="22"/>
      <c r="ER207" s="22"/>
      <c r="ES207" s="22"/>
      <c r="ET207" s="22"/>
      <c r="EU207" s="22"/>
      <c r="EV207" s="22"/>
      <c r="EW207" s="22"/>
      <c r="EX207" s="22"/>
      <c r="EY207" s="22"/>
      <c r="EZ207" s="22"/>
      <c r="FA207" s="22"/>
      <c r="FB207" s="22"/>
      <c r="FC207" s="22"/>
      <c r="FD207" s="22"/>
      <c r="FE207" s="22"/>
      <c r="FF207" s="22"/>
      <c r="FG207" s="22"/>
      <c r="FH207" s="22"/>
      <c r="FI207" s="22"/>
      <c r="FJ207" s="22"/>
      <c r="FK207" s="22"/>
      <c r="FL207" s="22"/>
      <c r="FM207" s="22"/>
      <c r="FN207" s="22"/>
      <c r="FO207" s="22"/>
      <c r="FP207" s="22"/>
      <c r="FQ207" s="22"/>
      <c r="FR207" s="22"/>
      <c r="FS207" s="22"/>
      <c r="FT207" s="22"/>
      <c r="FU207" s="22"/>
      <c r="FV207" s="22"/>
      <c r="FW207" s="22"/>
      <c r="FX207" s="22"/>
      <c r="FY207" s="22"/>
      <c r="FZ207" s="22"/>
      <c r="GA207" s="22"/>
      <c r="GB207" s="22"/>
      <c r="GC207" s="22"/>
      <c r="GD207" s="22"/>
      <c r="GE207" s="22"/>
      <c r="GF207" s="22"/>
      <c r="GG207" s="22"/>
      <c r="GH207" s="22"/>
      <c r="GI207" s="22"/>
      <c r="GJ207" s="22"/>
      <c r="GK207" s="22"/>
      <c r="GL207" s="22"/>
      <c r="GM207" s="22"/>
      <c r="GN207" s="22"/>
      <c r="GO207" s="22"/>
      <c r="GP207" s="22"/>
      <c r="GQ207" s="22"/>
      <c r="GR207" s="22"/>
      <c r="GS207" s="22"/>
      <c r="GT207" s="22"/>
      <c r="GU207" s="22"/>
      <c r="GV207" s="22"/>
      <c r="GW207" s="22"/>
      <c r="GX207" s="22"/>
      <c r="GY207" s="22"/>
      <c r="GZ207" s="22"/>
      <c r="HA207" s="22"/>
      <c r="HB207" s="22"/>
      <c r="HC207" s="22"/>
      <c r="HD207" s="22"/>
      <c r="HE207" s="22"/>
      <c r="HF207" s="22"/>
      <c r="HG207" s="22"/>
      <c r="HH207" s="22"/>
      <c r="HI207" s="22"/>
      <c r="HJ207" s="22"/>
      <c r="HK207" s="22"/>
      <c r="HL207" s="22"/>
      <c r="HM207" s="22"/>
      <c r="HN207" s="22"/>
      <c r="HO207" s="22"/>
      <c r="HP207" s="22"/>
      <c r="HQ207" s="22"/>
      <c r="HR207" s="22"/>
      <c r="HS207" s="22"/>
      <c r="HT207" s="22"/>
      <c r="HU207" s="22"/>
      <c r="HV207" s="22"/>
      <c r="HW207" s="22"/>
      <c r="HX207" s="22"/>
      <c r="HY207" s="22"/>
      <c r="HZ207" s="22"/>
      <c r="IA207" s="22"/>
      <c r="IB207" s="22"/>
      <c r="IC207" s="22"/>
      <c r="ID207" s="22"/>
      <c r="IE207" s="22"/>
      <c r="IF207" s="22"/>
      <c r="IG207" s="22"/>
      <c r="IH207" s="22"/>
      <c r="II207" s="22"/>
      <c r="IJ207" s="22"/>
      <c r="IK207" s="22"/>
    </row>
    <row r="208" spans="1:245" x14ac:dyDescent="0.25">
      <c r="A208" s="857" t="s">
        <v>24</v>
      </c>
      <c r="B208" s="858"/>
      <c r="C208" s="10" t="s">
        <v>37</v>
      </c>
      <c r="D208" s="36"/>
      <c r="E208" s="36"/>
      <c r="F208" s="36"/>
      <c r="G208" s="179"/>
      <c r="H208" s="179"/>
      <c r="J208" s="22"/>
      <c r="K208" s="22"/>
      <c r="L208" s="22"/>
      <c r="M208" s="22"/>
      <c r="N208" s="220"/>
      <c r="O208" s="15"/>
      <c r="P208" s="20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22"/>
      <c r="DG208" s="22"/>
      <c r="DH208" s="22"/>
      <c r="DI208" s="22"/>
      <c r="DJ208" s="22"/>
      <c r="DK208" s="22"/>
      <c r="DL208" s="22"/>
      <c r="DM208" s="22"/>
      <c r="DN208" s="22"/>
      <c r="DO208" s="22"/>
      <c r="DP208" s="22"/>
      <c r="DQ208" s="22"/>
      <c r="DR208" s="22"/>
      <c r="DS208" s="22"/>
      <c r="DT208" s="22"/>
      <c r="DU208" s="22"/>
      <c r="DV208" s="22"/>
      <c r="DW208" s="22"/>
      <c r="DX208" s="22"/>
      <c r="DY208" s="22"/>
      <c r="DZ208" s="22"/>
      <c r="EA208" s="22"/>
      <c r="EB208" s="22"/>
      <c r="EC208" s="22"/>
      <c r="ED208" s="22"/>
      <c r="EE208" s="22"/>
      <c r="EF208" s="22"/>
      <c r="EG208" s="22"/>
      <c r="EH208" s="22"/>
      <c r="EI208" s="22"/>
      <c r="EJ208" s="22"/>
      <c r="EK208" s="22"/>
      <c r="EL208" s="22"/>
      <c r="EM208" s="22"/>
      <c r="EN208" s="22"/>
      <c r="EO208" s="22"/>
      <c r="EP208" s="22"/>
      <c r="EQ208" s="22"/>
      <c r="ER208" s="22"/>
      <c r="ES208" s="22"/>
      <c r="ET208" s="22"/>
      <c r="EU208" s="22"/>
      <c r="EV208" s="22"/>
      <c r="EW208" s="22"/>
      <c r="EX208" s="22"/>
      <c r="EY208" s="22"/>
      <c r="EZ208" s="22"/>
      <c r="FA208" s="22"/>
      <c r="FB208" s="22"/>
      <c r="FC208" s="22"/>
      <c r="FD208" s="22"/>
      <c r="FE208" s="22"/>
      <c r="FF208" s="22"/>
      <c r="FG208" s="22"/>
      <c r="FH208" s="22"/>
      <c r="FI208" s="22"/>
      <c r="FJ208" s="22"/>
      <c r="FK208" s="22"/>
      <c r="FL208" s="22"/>
      <c r="FM208" s="22"/>
      <c r="FN208" s="22"/>
      <c r="FO208" s="22"/>
      <c r="FP208" s="22"/>
      <c r="FQ208" s="22"/>
      <c r="FR208" s="22"/>
      <c r="FS208" s="22"/>
      <c r="FT208" s="22"/>
      <c r="FU208" s="22"/>
      <c r="FV208" s="22"/>
      <c r="FW208" s="22"/>
      <c r="FX208" s="22"/>
      <c r="FY208" s="22"/>
      <c r="FZ208" s="22"/>
      <c r="GA208" s="22"/>
      <c r="GB208" s="22"/>
      <c r="GC208" s="22"/>
      <c r="GD208" s="22"/>
      <c r="GE208" s="22"/>
      <c r="GF208" s="22"/>
      <c r="GG208" s="22"/>
      <c r="GH208" s="22"/>
      <c r="GI208" s="22"/>
      <c r="GJ208" s="22"/>
      <c r="GK208" s="22"/>
      <c r="GL208" s="22"/>
      <c r="GM208" s="22"/>
      <c r="GN208" s="22"/>
      <c r="GO208" s="22"/>
      <c r="GP208" s="22"/>
      <c r="GQ208" s="22"/>
      <c r="GR208" s="22"/>
      <c r="GS208" s="22"/>
      <c r="GT208" s="22"/>
      <c r="GU208" s="22"/>
      <c r="GV208" s="22"/>
      <c r="GW208" s="22"/>
      <c r="GX208" s="22"/>
      <c r="GY208" s="22"/>
      <c r="GZ208" s="22"/>
      <c r="HA208" s="22"/>
      <c r="HB208" s="22"/>
      <c r="HC208" s="22"/>
      <c r="HD208" s="22"/>
      <c r="HE208" s="22"/>
      <c r="HF208" s="22"/>
      <c r="HG208" s="22"/>
      <c r="HH208" s="22"/>
      <c r="HI208" s="22"/>
      <c r="HJ208" s="22"/>
      <c r="HK208" s="22"/>
      <c r="HL208" s="22"/>
      <c r="HM208" s="22"/>
      <c r="HN208" s="22"/>
      <c r="HO208" s="22"/>
      <c r="HP208" s="22"/>
      <c r="HQ208" s="22"/>
      <c r="HR208" s="22"/>
      <c r="HS208" s="22"/>
      <c r="HT208" s="22"/>
      <c r="HU208" s="22"/>
      <c r="HV208" s="22"/>
      <c r="HW208" s="22"/>
      <c r="HX208" s="22"/>
      <c r="HY208" s="22"/>
      <c r="HZ208" s="22"/>
      <c r="IA208" s="22"/>
      <c r="IB208" s="22"/>
      <c r="IC208" s="22"/>
      <c r="ID208" s="22"/>
      <c r="IE208" s="22"/>
      <c r="IF208" s="22"/>
      <c r="IG208" s="22"/>
      <c r="IH208" s="22"/>
      <c r="II208" s="22"/>
      <c r="IJ208" s="22"/>
      <c r="IK208" s="22"/>
    </row>
    <row r="209" spans="1:245" x14ac:dyDescent="0.25">
      <c r="A209" s="857" t="s">
        <v>25</v>
      </c>
      <c r="B209" s="858"/>
      <c r="C209" s="10" t="s">
        <v>37</v>
      </c>
      <c r="D209" s="36">
        <v>0.5</v>
      </c>
      <c r="E209" s="36">
        <v>0.44556373498643936</v>
      </c>
      <c r="F209" s="36">
        <v>0.39108843569315033</v>
      </c>
      <c r="G209" s="179">
        <v>0.50047036688617119</v>
      </c>
      <c r="H209" s="179">
        <v>0.39921401207254842</v>
      </c>
      <c r="I209" s="3">
        <v>0.40275925789821826</v>
      </c>
      <c r="J209" s="22"/>
      <c r="K209" s="22"/>
      <c r="L209" s="22"/>
      <c r="M209" s="22"/>
      <c r="N209" s="220">
        <f>AVERAGE(E209:M209)</f>
        <v>0.42781916150730553</v>
      </c>
      <c r="O209" s="15">
        <f t="shared" ref="O209" si="4">(N209-D209)/D209</f>
        <v>-0.14436167698538893</v>
      </c>
      <c r="P209" s="20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  <c r="CG209" s="22"/>
      <c r="CH209" s="22"/>
      <c r="CI209" s="22"/>
      <c r="CJ209" s="22"/>
      <c r="CK209" s="22"/>
      <c r="CL209" s="22"/>
      <c r="CM209" s="22"/>
      <c r="CN209" s="22"/>
      <c r="CO209" s="22"/>
      <c r="CP209" s="22"/>
      <c r="CQ209" s="22"/>
      <c r="CR209" s="22"/>
      <c r="CS209" s="22"/>
      <c r="CT209" s="22"/>
      <c r="CU209" s="22"/>
      <c r="CV209" s="22"/>
      <c r="CW209" s="22"/>
      <c r="CX209" s="22"/>
      <c r="CY209" s="22"/>
      <c r="CZ209" s="22"/>
      <c r="DA209" s="22"/>
      <c r="DB209" s="22"/>
      <c r="DC209" s="22"/>
      <c r="DD209" s="22"/>
      <c r="DE209" s="22"/>
      <c r="DF209" s="22"/>
      <c r="DG209" s="22"/>
      <c r="DH209" s="22"/>
      <c r="DI209" s="22"/>
      <c r="DJ209" s="22"/>
      <c r="DK209" s="22"/>
      <c r="DL209" s="22"/>
      <c r="DM209" s="22"/>
      <c r="DN209" s="22"/>
      <c r="DO209" s="22"/>
      <c r="DP209" s="22"/>
      <c r="DQ209" s="22"/>
      <c r="DR209" s="22"/>
      <c r="DS209" s="22"/>
      <c r="DT209" s="22"/>
      <c r="DU209" s="22"/>
      <c r="DV209" s="22"/>
      <c r="DW209" s="22"/>
      <c r="DX209" s="22"/>
      <c r="DY209" s="22"/>
      <c r="DZ209" s="22"/>
      <c r="EA209" s="22"/>
      <c r="EB209" s="22"/>
      <c r="EC209" s="22"/>
      <c r="ED209" s="22"/>
      <c r="EE209" s="22"/>
      <c r="EF209" s="22"/>
      <c r="EG209" s="22"/>
      <c r="EH209" s="22"/>
      <c r="EI209" s="22"/>
      <c r="EJ209" s="22"/>
      <c r="EK209" s="22"/>
      <c r="EL209" s="22"/>
      <c r="EM209" s="22"/>
      <c r="EN209" s="22"/>
      <c r="EO209" s="22"/>
      <c r="EP209" s="22"/>
      <c r="EQ209" s="22"/>
      <c r="ER209" s="22"/>
      <c r="ES209" s="22"/>
      <c r="ET209" s="22"/>
      <c r="EU209" s="22"/>
      <c r="EV209" s="22"/>
      <c r="EW209" s="22"/>
      <c r="EX209" s="22"/>
      <c r="EY209" s="22"/>
      <c r="EZ209" s="22"/>
      <c r="FA209" s="22"/>
      <c r="FB209" s="22"/>
      <c r="FC209" s="22"/>
      <c r="FD209" s="22"/>
      <c r="FE209" s="22"/>
      <c r="FF209" s="22"/>
      <c r="FG209" s="22"/>
      <c r="FH209" s="22"/>
      <c r="FI209" s="22"/>
      <c r="FJ209" s="22"/>
      <c r="FK209" s="22"/>
      <c r="FL209" s="22"/>
      <c r="FM209" s="22"/>
      <c r="FN209" s="22"/>
      <c r="FO209" s="22"/>
      <c r="FP209" s="22"/>
      <c r="FQ209" s="22"/>
      <c r="FR209" s="22"/>
      <c r="FS209" s="22"/>
      <c r="FT209" s="22"/>
      <c r="FU209" s="22"/>
      <c r="FV209" s="22"/>
      <c r="FW209" s="22"/>
      <c r="FX209" s="22"/>
      <c r="FY209" s="22"/>
      <c r="FZ209" s="22"/>
      <c r="GA209" s="22"/>
      <c r="GB209" s="22"/>
      <c r="GC209" s="22"/>
      <c r="GD209" s="22"/>
      <c r="GE209" s="22"/>
      <c r="GF209" s="22"/>
      <c r="GG209" s="22"/>
      <c r="GH209" s="22"/>
      <c r="GI209" s="22"/>
      <c r="GJ209" s="22"/>
      <c r="GK209" s="22"/>
      <c r="GL209" s="22"/>
      <c r="GM209" s="22"/>
      <c r="GN209" s="22"/>
      <c r="GO209" s="22"/>
      <c r="GP209" s="22"/>
      <c r="GQ209" s="22"/>
      <c r="GR209" s="22"/>
      <c r="GS209" s="22"/>
      <c r="GT209" s="22"/>
      <c r="GU209" s="22"/>
      <c r="GV209" s="22"/>
      <c r="GW209" s="22"/>
      <c r="GX209" s="22"/>
      <c r="GY209" s="22"/>
      <c r="GZ209" s="22"/>
      <c r="HA209" s="22"/>
      <c r="HB209" s="22"/>
      <c r="HC209" s="22"/>
      <c r="HD209" s="22"/>
      <c r="HE209" s="22"/>
      <c r="HF209" s="22"/>
      <c r="HG209" s="22"/>
      <c r="HH209" s="22"/>
      <c r="HI209" s="22"/>
      <c r="HJ209" s="22"/>
      <c r="HK209" s="22"/>
      <c r="HL209" s="22"/>
      <c r="HM209" s="22"/>
      <c r="HN209" s="22"/>
      <c r="HO209" s="22"/>
      <c r="HP209" s="22"/>
      <c r="HQ209" s="22"/>
      <c r="HR209" s="22"/>
      <c r="HS209" s="22"/>
      <c r="HT209" s="22"/>
      <c r="HU209" s="22"/>
      <c r="HV209" s="22"/>
      <c r="HW209" s="22"/>
      <c r="HX209" s="22"/>
      <c r="HY209" s="22"/>
      <c r="HZ209" s="22"/>
      <c r="IA209" s="22"/>
      <c r="IB209" s="22"/>
      <c r="IC209" s="22"/>
      <c r="ID209" s="22"/>
      <c r="IE209" s="22"/>
      <c r="IF209" s="22"/>
      <c r="IG209" s="22"/>
      <c r="IH209" s="22"/>
      <c r="II209" s="22"/>
      <c r="IJ209" s="22"/>
      <c r="IK209" s="22"/>
    </row>
    <row r="210" spans="1:245" x14ac:dyDescent="0.25">
      <c r="A210" s="857" t="s">
        <v>26</v>
      </c>
      <c r="B210" s="858"/>
      <c r="C210" s="10" t="s">
        <v>37</v>
      </c>
      <c r="D210" s="13"/>
      <c r="E210" s="13"/>
      <c r="F210" s="13"/>
      <c r="G210" s="37"/>
      <c r="H210" s="22"/>
      <c r="J210" s="22"/>
      <c r="K210" s="22"/>
      <c r="L210" s="22"/>
      <c r="M210" s="22"/>
      <c r="N210" s="220"/>
      <c r="O210" s="15"/>
      <c r="P210" s="20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  <c r="CG210" s="22"/>
      <c r="CH210" s="22"/>
      <c r="CI210" s="22"/>
      <c r="CJ210" s="22"/>
      <c r="CK210" s="22"/>
      <c r="CL210" s="22"/>
      <c r="CM210" s="22"/>
      <c r="CN210" s="22"/>
      <c r="CO210" s="22"/>
      <c r="CP210" s="22"/>
      <c r="CQ210" s="22"/>
      <c r="CR210" s="22"/>
      <c r="CS210" s="22"/>
      <c r="CT210" s="22"/>
      <c r="CU210" s="22"/>
      <c r="CV210" s="22"/>
      <c r="CW210" s="22"/>
      <c r="CX210" s="22"/>
      <c r="CY210" s="22"/>
      <c r="CZ210" s="22"/>
      <c r="DA210" s="22"/>
      <c r="DB210" s="22"/>
      <c r="DC210" s="22"/>
      <c r="DD210" s="22"/>
      <c r="DE210" s="22"/>
      <c r="DF210" s="22"/>
      <c r="DG210" s="22"/>
      <c r="DH210" s="22"/>
      <c r="DI210" s="22"/>
      <c r="DJ210" s="22"/>
      <c r="DK210" s="22"/>
      <c r="DL210" s="22"/>
      <c r="DM210" s="22"/>
      <c r="DN210" s="22"/>
      <c r="DO210" s="22"/>
      <c r="DP210" s="22"/>
      <c r="DQ210" s="22"/>
      <c r="DR210" s="22"/>
      <c r="DS210" s="22"/>
      <c r="DT210" s="22"/>
      <c r="DU210" s="22"/>
      <c r="DV210" s="22"/>
      <c r="DW210" s="22"/>
      <c r="DX210" s="22"/>
      <c r="DY210" s="22"/>
      <c r="DZ210" s="22"/>
      <c r="EA210" s="22"/>
      <c r="EB210" s="22"/>
      <c r="EC210" s="22"/>
      <c r="ED210" s="22"/>
      <c r="EE210" s="22"/>
      <c r="EF210" s="22"/>
      <c r="EG210" s="22"/>
      <c r="EH210" s="22"/>
      <c r="EI210" s="22"/>
      <c r="EJ210" s="22"/>
      <c r="EK210" s="22"/>
      <c r="EL210" s="22"/>
      <c r="EM210" s="22"/>
      <c r="EN210" s="22"/>
      <c r="EO210" s="22"/>
      <c r="EP210" s="22"/>
      <c r="EQ210" s="22"/>
      <c r="ER210" s="22"/>
      <c r="ES210" s="22"/>
      <c r="ET210" s="22"/>
      <c r="EU210" s="22"/>
      <c r="EV210" s="22"/>
      <c r="EW210" s="22"/>
      <c r="EX210" s="22"/>
      <c r="EY210" s="22"/>
      <c r="EZ210" s="22"/>
      <c r="FA210" s="22"/>
      <c r="FB210" s="22"/>
      <c r="FC210" s="22"/>
      <c r="FD210" s="22"/>
      <c r="FE210" s="22"/>
      <c r="FF210" s="22"/>
      <c r="FG210" s="22"/>
      <c r="FH210" s="22"/>
      <c r="FI210" s="22"/>
      <c r="FJ210" s="22"/>
      <c r="FK210" s="22"/>
      <c r="FL210" s="22"/>
      <c r="FM210" s="22"/>
      <c r="FN210" s="22"/>
      <c r="FO210" s="22"/>
      <c r="FP210" s="22"/>
      <c r="FQ210" s="22"/>
      <c r="FR210" s="22"/>
      <c r="FS210" s="22"/>
      <c r="FT210" s="22"/>
      <c r="FU210" s="22"/>
      <c r="FV210" s="22"/>
      <c r="FW210" s="22"/>
      <c r="FX210" s="22"/>
      <c r="FY210" s="22"/>
      <c r="FZ210" s="22"/>
      <c r="GA210" s="22"/>
      <c r="GB210" s="22"/>
      <c r="GC210" s="22"/>
      <c r="GD210" s="22"/>
      <c r="GE210" s="22"/>
      <c r="GF210" s="22"/>
      <c r="GG210" s="22"/>
      <c r="GH210" s="22"/>
      <c r="GI210" s="22"/>
      <c r="GJ210" s="22"/>
      <c r="GK210" s="22"/>
      <c r="GL210" s="22"/>
      <c r="GM210" s="22"/>
      <c r="GN210" s="22"/>
      <c r="GO210" s="22"/>
      <c r="GP210" s="22"/>
      <c r="GQ210" s="22"/>
      <c r="GR210" s="22"/>
      <c r="GS210" s="22"/>
      <c r="GT210" s="22"/>
      <c r="GU210" s="22"/>
      <c r="GV210" s="22"/>
      <c r="GW210" s="22"/>
      <c r="GX210" s="22"/>
      <c r="GY210" s="22"/>
      <c r="GZ210" s="22"/>
      <c r="HA210" s="22"/>
      <c r="HB210" s="22"/>
      <c r="HC210" s="22"/>
      <c r="HD210" s="22"/>
      <c r="HE210" s="22"/>
      <c r="HF210" s="22"/>
      <c r="HG210" s="22"/>
      <c r="HH210" s="22"/>
      <c r="HI210" s="22"/>
      <c r="HJ210" s="22"/>
      <c r="HK210" s="22"/>
      <c r="HL210" s="22"/>
      <c r="HM210" s="22"/>
      <c r="HN210" s="22"/>
      <c r="HO210" s="22"/>
      <c r="HP210" s="22"/>
      <c r="HQ210" s="22"/>
      <c r="HR210" s="22"/>
      <c r="HS210" s="22"/>
      <c r="HT210" s="22"/>
      <c r="HU210" s="22"/>
      <c r="HV210" s="22"/>
      <c r="HW210" s="22"/>
      <c r="HX210" s="22"/>
      <c r="HY210" s="22"/>
      <c r="HZ210" s="22"/>
      <c r="IA210" s="22"/>
      <c r="IB210" s="22"/>
      <c r="IC210" s="22"/>
      <c r="ID210" s="22"/>
      <c r="IE210" s="22"/>
      <c r="IF210" s="22"/>
      <c r="IG210" s="22"/>
      <c r="IH210" s="22"/>
      <c r="II210" s="22"/>
      <c r="IJ210" s="22"/>
      <c r="IK210" s="22"/>
    </row>
    <row r="211" spans="1:245" x14ac:dyDescent="0.25">
      <c r="A211" s="3" t="s">
        <v>79</v>
      </c>
      <c r="D211" s="38"/>
      <c r="E211" s="39"/>
      <c r="F211" s="40"/>
      <c r="G211" s="22"/>
      <c r="H211" s="22"/>
      <c r="I211" s="22"/>
      <c r="J211" s="22"/>
      <c r="K211" s="22"/>
      <c r="L211" s="22"/>
      <c r="M211" s="22"/>
      <c r="N211" s="221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  <c r="CG211" s="22"/>
      <c r="CH211" s="22"/>
      <c r="CI211" s="22"/>
      <c r="CJ211" s="22"/>
      <c r="CK211" s="22"/>
      <c r="CL211" s="22"/>
      <c r="CM211" s="22"/>
      <c r="CN211" s="22"/>
      <c r="CO211" s="22"/>
      <c r="CP211" s="22"/>
      <c r="CQ211" s="22"/>
      <c r="CR211" s="22"/>
      <c r="CS211" s="22"/>
      <c r="CT211" s="22"/>
      <c r="CU211" s="22"/>
      <c r="CV211" s="22"/>
      <c r="CW211" s="22"/>
      <c r="CX211" s="22"/>
      <c r="CY211" s="22"/>
      <c r="CZ211" s="22"/>
      <c r="DA211" s="22"/>
      <c r="DB211" s="22"/>
      <c r="DC211" s="22"/>
      <c r="DD211" s="22"/>
      <c r="DE211" s="22"/>
      <c r="DF211" s="22"/>
      <c r="DG211" s="22"/>
      <c r="DH211" s="22"/>
      <c r="DI211" s="22"/>
      <c r="DJ211" s="22"/>
      <c r="DK211" s="22"/>
      <c r="DL211" s="22"/>
      <c r="DM211" s="22"/>
      <c r="DN211" s="22"/>
      <c r="DO211" s="22"/>
      <c r="DP211" s="22"/>
      <c r="DQ211" s="22"/>
      <c r="DR211" s="22"/>
      <c r="DS211" s="22"/>
      <c r="DT211" s="22"/>
      <c r="DU211" s="22"/>
      <c r="DV211" s="22"/>
      <c r="DW211" s="22"/>
      <c r="DX211" s="22"/>
      <c r="DY211" s="22"/>
      <c r="DZ211" s="22"/>
      <c r="EA211" s="22"/>
      <c r="EB211" s="22"/>
      <c r="EC211" s="22"/>
      <c r="ED211" s="22"/>
      <c r="EE211" s="22"/>
      <c r="EF211" s="22"/>
      <c r="EG211" s="22"/>
      <c r="EH211" s="22"/>
      <c r="EI211" s="22"/>
      <c r="EJ211" s="22"/>
      <c r="EK211" s="22"/>
      <c r="EL211" s="22"/>
      <c r="EM211" s="22"/>
      <c r="EN211" s="22"/>
      <c r="EO211" s="22"/>
      <c r="EP211" s="22"/>
      <c r="EQ211" s="22"/>
      <c r="ER211" s="22"/>
      <c r="ES211" s="22"/>
      <c r="ET211" s="22"/>
      <c r="EU211" s="22"/>
      <c r="EV211" s="22"/>
      <c r="EW211" s="22"/>
      <c r="EX211" s="22"/>
      <c r="EY211" s="22"/>
      <c r="EZ211" s="22"/>
      <c r="FA211" s="22"/>
      <c r="FB211" s="22"/>
      <c r="FC211" s="22"/>
      <c r="FD211" s="22"/>
      <c r="FE211" s="22"/>
      <c r="FF211" s="22"/>
      <c r="FG211" s="22"/>
      <c r="FH211" s="22"/>
      <c r="FI211" s="22"/>
      <c r="FJ211" s="22"/>
      <c r="FK211" s="22"/>
      <c r="FL211" s="22"/>
      <c r="FM211" s="22"/>
      <c r="FN211" s="22"/>
      <c r="FO211" s="22"/>
      <c r="FP211" s="22"/>
      <c r="FQ211" s="22"/>
      <c r="FR211" s="22"/>
      <c r="FS211" s="22"/>
      <c r="FT211" s="22"/>
      <c r="FU211" s="22"/>
      <c r="FV211" s="22"/>
      <c r="FW211" s="22"/>
      <c r="FX211" s="22"/>
      <c r="FY211" s="22"/>
      <c r="FZ211" s="22"/>
      <c r="GA211" s="22"/>
      <c r="GB211" s="22"/>
      <c r="GC211" s="22"/>
      <c r="GD211" s="22"/>
      <c r="GE211" s="22"/>
      <c r="GF211" s="22"/>
      <c r="GG211" s="22"/>
      <c r="GH211" s="22"/>
      <c r="GI211" s="22"/>
      <c r="GJ211" s="22"/>
      <c r="GK211" s="22"/>
      <c r="GL211" s="22"/>
      <c r="GM211" s="22"/>
      <c r="GN211" s="22"/>
      <c r="GO211" s="22"/>
      <c r="GP211" s="22"/>
      <c r="GQ211" s="22"/>
      <c r="GR211" s="22"/>
      <c r="GS211" s="22"/>
      <c r="GT211" s="22"/>
      <c r="GU211" s="22"/>
      <c r="GV211" s="22"/>
      <c r="GW211" s="22"/>
      <c r="GX211" s="22"/>
      <c r="GY211" s="22"/>
      <c r="GZ211" s="22"/>
      <c r="HA211" s="22"/>
      <c r="HB211" s="22"/>
      <c r="HC211" s="22"/>
      <c r="HD211" s="22"/>
      <c r="HE211" s="22"/>
      <c r="HF211" s="22"/>
      <c r="HG211" s="22"/>
      <c r="HH211" s="22"/>
      <c r="HI211" s="22"/>
      <c r="HJ211" s="22"/>
      <c r="HK211" s="22"/>
      <c r="HL211" s="22"/>
      <c r="HM211" s="22"/>
      <c r="HN211" s="22"/>
      <c r="HO211" s="22"/>
      <c r="HP211" s="22"/>
      <c r="HQ211" s="22"/>
      <c r="HR211" s="22"/>
      <c r="HS211" s="22"/>
      <c r="HT211" s="22"/>
      <c r="HU211" s="22"/>
      <c r="HV211" s="22"/>
      <c r="HW211" s="22"/>
      <c r="HX211" s="22"/>
      <c r="HY211" s="22"/>
      <c r="HZ211" s="22"/>
      <c r="IA211" s="22"/>
      <c r="IB211" s="22"/>
      <c r="IC211" s="22"/>
      <c r="ID211" s="22"/>
      <c r="IE211" s="22"/>
      <c r="IF211" s="22"/>
      <c r="IG211" s="22"/>
      <c r="IH211" s="22"/>
      <c r="II211" s="22"/>
      <c r="IJ211" s="22"/>
      <c r="IK211" s="22"/>
    </row>
    <row r="212" spans="1:245" x14ac:dyDescent="0.25">
      <c r="A212" s="3" t="s">
        <v>80</v>
      </c>
      <c r="D212" s="38"/>
      <c r="E212" s="39"/>
      <c r="F212" s="40"/>
      <c r="G212" s="22"/>
      <c r="H212" s="22"/>
      <c r="I212" s="22"/>
      <c r="J212" s="22"/>
      <c r="K212" s="22"/>
      <c r="L212" s="22"/>
      <c r="M212" s="22"/>
      <c r="N212" s="221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  <c r="CG212" s="22"/>
      <c r="CH212" s="22"/>
      <c r="CI212" s="22"/>
      <c r="CJ212" s="22"/>
      <c r="CK212" s="22"/>
      <c r="CL212" s="22"/>
      <c r="CM212" s="22"/>
      <c r="CN212" s="22"/>
      <c r="CO212" s="22"/>
      <c r="CP212" s="22"/>
      <c r="CQ212" s="22"/>
      <c r="CR212" s="22"/>
      <c r="CS212" s="22"/>
      <c r="CT212" s="22"/>
      <c r="CU212" s="22"/>
      <c r="CV212" s="22"/>
      <c r="CW212" s="22"/>
      <c r="CX212" s="22"/>
      <c r="CY212" s="22"/>
      <c r="CZ212" s="22"/>
      <c r="DA212" s="22"/>
      <c r="DB212" s="22"/>
      <c r="DC212" s="22"/>
      <c r="DD212" s="22"/>
      <c r="DE212" s="22"/>
      <c r="DF212" s="22"/>
      <c r="DG212" s="22"/>
      <c r="DH212" s="22"/>
      <c r="DI212" s="22"/>
      <c r="DJ212" s="22"/>
      <c r="DK212" s="22"/>
      <c r="DL212" s="22"/>
      <c r="DM212" s="22"/>
      <c r="DN212" s="22"/>
      <c r="DO212" s="22"/>
      <c r="DP212" s="22"/>
      <c r="DQ212" s="22"/>
      <c r="DR212" s="22"/>
      <c r="DS212" s="22"/>
      <c r="DT212" s="22"/>
      <c r="DU212" s="22"/>
      <c r="DV212" s="22"/>
      <c r="DW212" s="22"/>
      <c r="DX212" s="22"/>
      <c r="DY212" s="22"/>
      <c r="DZ212" s="22"/>
      <c r="EA212" s="22"/>
      <c r="EB212" s="22"/>
      <c r="EC212" s="22"/>
      <c r="ED212" s="22"/>
      <c r="EE212" s="22"/>
      <c r="EF212" s="22"/>
      <c r="EG212" s="22"/>
      <c r="EH212" s="22"/>
      <c r="EI212" s="22"/>
      <c r="EJ212" s="22"/>
      <c r="EK212" s="22"/>
      <c r="EL212" s="22"/>
      <c r="EM212" s="22"/>
      <c r="EN212" s="22"/>
      <c r="EO212" s="22"/>
      <c r="EP212" s="22"/>
      <c r="EQ212" s="22"/>
      <c r="ER212" s="22"/>
      <c r="ES212" s="22"/>
      <c r="ET212" s="22"/>
      <c r="EU212" s="22"/>
      <c r="EV212" s="22"/>
      <c r="EW212" s="22"/>
      <c r="EX212" s="22"/>
      <c r="EY212" s="22"/>
      <c r="EZ212" s="22"/>
      <c r="FA212" s="22"/>
      <c r="FB212" s="22"/>
      <c r="FC212" s="22"/>
      <c r="FD212" s="22"/>
      <c r="FE212" s="22"/>
      <c r="FF212" s="22"/>
      <c r="FG212" s="22"/>
      <c r="FH212" s="22"/>
      <c r="FI212" s="22"/>
      <c r="FJ212" s="22"/>
      <c r="FK212" s="22"/>
      <c r="FL212" s="22"/>
      <c r="FM212" s="22"/>
      <c r="FN212" s="22"/>
      <c r="FO212" s="22"/>
      <c r="FP212" s="22"/>
      <c r="FQ212" s="22"/>
      <c r="FR212" s="22"/>
      <c r="FS212" s="22"/>
      <c r="FT212" s="22"/>
      <c r="FU212" s="22"/>
      <c r="FV212" s="22"/>
      <c r="FW212" s="22"/>
      <c r="FX212" s="22"/>
      <c r="FY212" s="22"/>
      <c r="FZ212" s="22"/>
      <c r="GA212" s="22"/>
      <c r="GB212" s="22"/>
      <c r="GC212" s="22"/>
      <c r="GD212" s="22"/>
      <c r="GE212" s="22"/>
      <c r="GF212" s="22"/>
      <c r="GG212" s="22"/>
      <c r="GH212" s="22"/>
      <c r="GI212" s="22"/>
      <c r="GJ212" s="22"/>
      <c r="GK212" s="22"/>
      <c r="GL212" s="22"/>
      <c r="GM212" s="22"/>
      <c r="GN212" s="22"/>
      <c r="GO212" s="22"/>
      <c r="GP212" s="22"/>
      <c r="GQ212" s="22"/>
      <c r="GR212" s="22"/>
      <c r="GS212" s="22"/>
      <c r="GT212" s="22"/>
      <c r="GU212" s="22"/>
      <c r="GV212" s="22"/>
      <c r="GW212" s="22"/>
      <c r="GX212" s="22"/>
      <c r="GY212" s="22"/>
      <c r="GZ212" s="22"/>
      <c r="HA212" s="22"/>
      <c r="HB212" s="22"/>
      <c r="HC212" s="22"/>
      <c r="HD212" s="22"/>
      <c r="HE212" s="22"/>
      <c r="HF212" s="22"/>
      <c r="HG212" s="22"/>
      <c r="HH212" s="22"/>
      <c r="HI212" s="22"/>
      <c r="HJ212" s="22"/>
      <c r="HK212" s="22"/>
      <c r="HL212" s="22"/>
      <c r="HM212" s="22"/>
      <c r="HN212" s="22"/>
      <c r="HO212" s="22"/>
      <c r="HP212" s="22"/>
      <c r="HQ212" s="22"/>
      <c r="HR212" s="22"/>
      <c r="HS212" s="22"/>
      <c r="HT212" s="22"/>
      <c r="HU212" s="22"/>
      <c r="HV212" s="22"/>
      <c r="HW212" s="22"/>
      <c r="HX212" s="22"/>
      <c r="HY212" s="22"/>
      <c r="HZ212" s="22"/>
      <c r="IA212" s="22"/>
      <c r="IB212" s="22"/>
      <c r="IC212" s="22"/>
      <c r="ID212" s="22"/>
      <c r="IE212" s="22"/>
      <c r="IF212" s="22"/>
      <c r="IG212" s="22"/>
      <c r="IH212" s="22"/>
      <c r="II212" s="22"/>
      <c r="IJ212" s="22"/>
      <c r="IK212" s="22"/>
    </row>
    <row r="213" spans="1:245" x14ac:dyDescent="0.25">
      <c r="A213" s="3" t="s">
        <v>81</v>
      </c>
      <c r="D213" s="38"/>
      <c r="E213" s="39"/>
      <c r="F213" s="40"/>
      <c r="G213" s="22"/>
      <c r="H213" s="22"/>
      <c r="I213" s="22"/>
      <c r="J213" s="22"/>
      <c r="K213" s="22"/>
      <c r="L213" s="22"/>
      <c r="M213" s="22"/>
      <c r="N213" s="221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22"/>
      <c r="CG213" s="22"/>
      <c r="CH213" s="22"/>
      <c r="CI213" s="22"/>
      <c r="CJ213" s="22"/>
      <c r="CK213" s="22"/>
      <c r="CL213" s="22"/>
      <c r="CM213" s="22"/>
      <c r="CN213" s="22"/>
      <c r="CO213" s="22"/>
      <c r="CP213" s="22"/>
      <c r="CQ213" s="22"/>
      <c r="CR213" s="22"/>
      <c r="CS213" s="22"/>
      <c r="CT213" s="22"/>
      <c r="CU213" s="22"/>
      <c r="CV213" s="22"/>
      <c r="CW213" s="22"/>
      <c r="CX213" s="22"/>
      <c r="CY213" s="22"/>
      <c r="CZ213" s="22"/>
      <c r="DA213" s="22"/>
      <c r="DB213" s="22"/>
      <c r="DC213" s="22"/>
      <c r="DD213" s="22"/>
      <c r="DE213" s="22"/>
      <c r="DF213" s="22"/>
      <c r="DG213" s="22"/>
      <c r="DH213" s="22"/>
      <c r="DI213" s="22"/>
      <c r="DJ213" s="22"/>
      <c r="DK213" s="22"/>
      <c r="DL213" s="22"/>
      <c r="DM213" s="22"/>
      <c r="DN213" s="22"/>
      <c r="DO213" s="22"/>
      <c r="DP213" s="22"/>
      <c r="DQ213" s="22"/>
      <c r="DR213" s="22"/>
      <c r="DS213" s="22"/>
      <c r="DT213" s="22"/>
      <c r="DU213" s="22"/>
      <c r="DV213" s="22"/>
      <c r="DW213" s="22"/>
      <c r="DX213" s="22"/>
      <c r="DY213" s="22"/>
      <c r="DZ213" s="22"/>
      <c r="EA213" s="22"/>
      <c r="EB213" s="22"/>
      <c r="EC213" s="22"/>
      <c r="ED213" s="22"/>
      <c r="EE213" s="22"/>
      <c r="EF213" s="22"/>
      <c r="EG213" s="22"/>
      <c r="EH213" s="22"/>
      <c r="EI213" s="22"/>
      <c r="EJ213" s="22"/>
      <c r="EK213" s="22"/>
      <c r="EL213" s="22"/>
      <c r="EM213" s="22"/>
      <c r="EN213" s="22"/>
      <c r="EO213" s="22"/>
      <c r="EP213" s="22"/>
      <c r="EQ213" s="22"/>
      <c r="ER213" s="22"/>
      <c r="ES213" s="22"/>
      <c r="ET213" s="22"/>
      <c r="EU213" s="22"/>
      <c r="EV213" s="22"/>
      <c r="EW213" s="22"/>
      <c r="EX213" s="22"/>
      <c r="EY213" s="22"/>
      <c r="EZ213" s="22"/>
      <c r="FA213" s="22"/>
      <c r="FB213" s="22"/>
      <c r="FC213" s="22"/>
      <c r="FD213" s="22"/>
      <c r="FE213" s="22"/>
      <c r="FF213" s="22"/>
      <c r="FG213" s="22"/>
      <c r="FH213" s="22"/>
      <c r="FI213" s="22"/>
      <c r="FJ213" s="22"/>
      <c r="FK213" s="22"/>
      <c r="FL213" s="22"/>
      <c r="FM213" s="22"/>
      <c r="FN213" s="22"/>
      <c r="FO213" s="22"/>
      <c r="FP213" s="22"/>
      <c r="FQ213" s="22"/>
      <c r="FR213" s="22"/>
      <c r="FS213" s="22"/>
      <c r="FT213" s="22"/>
      <c r="FU213" s="22"/>
      <c r="FV213" s="22"/>
      <c r="FW213" s="22"/>
      <c r="FX213" s="22"/>
      <c r="FY213" s="22"/>
      <c r="FZ213" s="22"/>
      <c r="GA213" s="22"/>
      <c r="GB213" s="22"/>
      <c r="GC213" s="22"/>
      <c r="GD213" s="22"/>
      <c r="GE213" s="22"/>
      <c r="GF213" s="22"/>
      <c r="GG213" s="22"/>
      <c r="GH213" s="22"/>
      <c r="GI213" s="22"/>
      <c r="GJ213" s="22"/>
      <c r="GK213" s="22"/>
      <c r="GL213" s="22"/>
      <c r="GM213" s="22"/>
      <c r="GN213" s="22"/>
      <c r="GO213" s="22"/>
      <c r="GP213" s="22"/>
      <c r="GQ213" s="22"/>
      <c r="GR213" s="22"/>
      <c r="GS213" s="22"/>
      <c r="GT213" s="22"/>
      <c r="GU213" s="22"/>
      <c r="GV213" s="22"/>
      <c r="GW213" s="22"/>
      <c r="GX213" s="22"/>
      <c r="GY213" s="22"/>
      <c r="GZ213" s="22"/>
      <c r="HA213" s="22"/>
      <c r="HB213" s="22"/>
      <c r="HC213" s="22"/>
      <c r="HD213" s="22"/>
      <c r="HE213" s="22"/>
      <c r="HF213" s="22"/>
      <c r="HG213" s="22"/>
      <c r="HH213" s="22"/>
      <c r="HI213" s="22"/>
      <c r="HJ213" s="22"/>
      <c r="HK213" s="22"/>
      <c r="HL213" s="22"/>
      <c r="HM213" s="22"/>
      <c r="HN213" s="22"/>
      <c r="HO213" s="22"/>
      <c r="HP213" s="22"/>
      <c r="HQ213" s="22"/>
      <c r="HR213" s="22"/>
      <c r="HS213" s="22"/>
      <c r="HT213" s="22"/>
      <c r="HU213" s="22"/>
      <c r="HV213" s="22"/>
      <c r="HW213" s="22"/>
      <c r="HX213" s="22"/>
      <c r="HY213" s="22"/>
      <c r="HZ213" s="22"/>
      <c r="IA213" s="22"/>
      <c r="IB213" s="22"/>
      <c r="IC213" s="22"/>
      <c r="ID213" s="22"/>
      <c r="IE213" s="22"/>
      <c r="IF213" s="22"/>
      <c r="IG213" s="22"/>
      <c r="IH213" s="22"/>
      <c r="II213" s="22"/>
      <c r="IJ213" s="22"/>
      <c r="IK213" s="22"/>
    </row>
    <row r="214" spans="1:245" x14ac:dyDescent="0.25">
      <c r="A214" s="859"/>
      <c r="B214" s="859"/>
      <c r="C214" s="859"/>
      <c r="D214" s="859"/>
      <c r="E214" s="859"/>
      <c r="F214" s="859"/>
      <c r="G214" s="22"/>
      <c r="H214" s="22"/>
      <c r="I214" s="22"/>
      <c r="J214" s="22"/>
      <c r="K214" s="22"/>
      <c r="L214" s="22"/>
      <c r="M214" s="22"/>
      <c r="N214" s="221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  <c r="CA214" s="22"/>
      <c r="CB214" s="22"/>
      <c r="CC214" s="22"/>
      <c r="CD214" s="22"/>
      <c r="CE214" s="22"/>
      <c r="CF214" s="22"/>
      <c r="CG214" s="22"/>
      <c r="CH214" s="22"/>
      <c r="CI214" s="22"/>
      <c r="CJ214" s="22"/>
      <c r="CK214" s="22"/>
      <c r="CL214" s="22"/>
      <c r="CM214" s="22"/>
      <c r="CN214" s="22"/>
      <c r="CO214" s="22"/>
      <c r="CP214" s="22"/>
      <c r="CQ214" s="22"/>
      <c r="CR214" s="22"/>
      <c r="CS214" s="22"/>
      <c r="CT214" s="22"/>
      <c r="CU214" s="22"/>
      <c r="CV214" s="22"/>
      <c r="CW214" s="22"/>
      <c r="CX214" s="22"/>
      <c r="CY214" s="22"/>
      <c r="CZ214" s="22"/>
      <c r="DA214" s="22"/>
      <c r="DB214" s="22"/>
      <c r="DC214" s="22"/>
      <c r="DD214" s="22"/>
      <c r="DE214" s="22"/>
      <c r="DF214" s="22"/>
      <c r="DG214" s="22"/>
      <c r="DH214" s="22"/>
      <c r="DI214" s="22"/>
      <c r="DJ214" s="22"/>
      <c r="DK214" s="22"/>
      <c r="DL214" s="22"/>
      <c r="DM214" s="22"/>
      <c r="DN214" s="22"/>
      <c r="DO214" s="22"/>
      <c r="DP214" s="22"/>
      <c r="DQ214" s="22"/>
      <c r="DR214" s="22"/>
      <c r="DS214" s="22"/>
      <c r="DT214" s="22"/>
      <c r="DU214" s="22"/>
      <c r="DV214" s="22"/>
      <c r="DW214" s="22"/>
      <c r="DX214" s="22"/>
      <c r="DY214" s="22"/>
      <c r="DZ214" s="22"/>
      <c r="EA214" s="22"/>
      <c r="EB214" s="22"/>
      <c r="EC214" s="22"/>
      <c r="ED214" s="22"/>
      <c r="EE214" s="22"/>
      <c r="EF214" s="22"/>
      <c r="EG214" s="22"/>
      <c r="EH214" s="22"/>
      <c r="EI214" s="22"/>
      <c r="EJ214" s="22"/>
      <c r="EK214" s="22"/>
      <c r="EL214" s="22"/>
      <c r="EM214" s="22"/>
      <c r="EN214" s="22"/>
      <c r="EO214" s="22"/>
      <c r="EP214" s="22"/>
      <c r="EQ214" s="22"/>
      <c r="ER214" s="22"/>
      <c r="ES214" s="22"/>
      <c r="ET214" s="22"/>
      <c r="EU214" s="22"/>
      <c r="EV214" s="22"/>
      <c r="EW214" s="22"/>
      <c r="EX214" s="22"/>
      <c r="EY214" s="22"/>
      <c r="EZ214" s="22"/>
      <c r="FA214" s="22"/>
      <c r="FB214" s="22"/>
      <c r="FC214" s="22"/>
      <c r="FD214" s="22"/>
      <c r="FE214" s="22"/>
      <c r="FF214" s="22"/>
      <c r="FG214" s="22"/>
      <c r="FH214" s="22"/>
      <c r="FI214" s="22"/>
      <c r="FJ214" s="22"/>
      <c r="FK214" s="22"/>
      <c r="FL214" s="22"/>
      <c r="FM214" s="22"/>
      <c r="FN214" s="22"/>
      <c r="FO214" s="22"/>
      <c r="FP214" s="22"/>
      <c r="FQ214" s="22"/>
      <c r="FR214" s="22"/>
      <c r="FS214" s="22"/>
      <c r="FT214" s="22"/>
      <c r="FU214" s="22"/>
      <c r="FV214" s="22"/>
      <c r="FW214" s="22"/>
      <c r="FX214" s="22"/>
      <c r="FY214" s="22"/>
      <c r="FZ214" s="22"/>
      <c r="GA214" s="22"/>
      <c r="GB214" s="22"/>
      <c r="GC214" s="22"/>
      <c r="GD214" s="22"/>
      <c r="GE214" s="22"/>
      <c r="GF214" s="22"/>
      <c r="GG214" s="22"/>
      <c r="GH214" s="22"/>
      <c r="GI214" s="22"/>
      <c r="GJ214" s="22"/>
      <c r="GK214" s="22"/>
      <c r="GL214" s="22"/>
      <c r="GM214" s="22"/>
      <c r="GN214" s="22"/>
      <c r="GO214" s="22"/>
      <c r="GP214" s="22"/>
      <c r="GQ214" s="22"/>
      <c r="GR214" s="22"/>
      <c r="GS214" s="22"/>
      <c r="GT214" s="22"/>
      <c r="GU214" s="22"/>
      <c r="GV214" s="22"/>
      <c r="GW214" s="22"/>
      <c r="GX214" s="22"/>
      <c r="GY214" s="22"/>
      <c r="GZ214" s="22"/>
      <c r="HA214" s="22"/>
      <c r="HB214" s="22"/>
      <c r="HC214" s="22"/>
      <c r="HD214" s="22"/>
      <c r="HE214" s="22"/>
      <c r="HF214" s="22"/>
      <c r="HG214" s="22"/>
      <c r="HH214" s="22"/>
      <c r="HI214" s="22"/>
      <c r="HJ214" s="22"/>
      <c r="HK214" s="22"/>
      <c r="HL214" s="22"/>
      <c r="HM214" s="22"/>
      <c r="HN214" s="22"/>
      <c r="HO214" s="22"/>
      <c r="HP214" s="22"/>
      <c r="HQ214" s="22"/>
      <c r="HR214" s="22"/>
      <c r="HS214" s="22"/>
      <c r="HT214" s="22"/>
      <c r="HU214" s="22"/>
      <c r="HV214" s="22"/>
      <c r="HW214" s="22"/>
      <c r="HX214" s="22"/>
      <c r="HY214" s="22"/>
      <c r="HZ214" s="22"/>
      <c r="IA214" s="22"/>
      <c r="IB214" s="22"/>
      <c r="IC214" s="22"/>
      <c r="ID214" s="22"/>
      <c r="IE214" s="22"/>
      <c r="IF214" s="22"/>
      <c r="IG214" s="22"/>
      <c r="IH214" s="22"/>
      <c r="II214" s="22"/>
      <c r="IJ214" s="22"/>
      <c r="IK214" s="22"/>
    </row>
    <row r="215" spans="1:245" s="41" customFormat="1" ht="15.75" x14ac:dyDescent="0.25">
      <c r="B215" s="42"/>
      <c r="F215" s="43" t="s">
        <v>82</v>
      </c>
      <c r="I215" s="43"/>
      <c r="J215" s="43"/>
      <c r="K215" s="43"/>
      <c r="L215" s="43"/>
      <c r="N215" s="48"/>
      <c r="V215" s="44"/>
      <c r="W215" s="44"/>
    </row>
    <row r="216" spans="1:245" s="41" customFormat="1" ht="15.75" x14ac:dyDescent="0.25">
      <c r="A216" s="860" t="s">
        <v>83</v>
      </c>
      <c r="B216" s="860"/>
      <c r="D216" s="45"/>
      <c r="E216" s="45"/>
      <c r="F216" s="45" t="s">
        <v>84</v>
      </c>
      <c r="I216" s="45"/>
      <c r="J216" s="45"/>
      <c r="K216" s="45"/>
      <c r="L216" s="45"/>
      <c r="N216" s="48"/>
    </row>
    <row r="217" spans="1:245" s="41" customFormat="1" ht="15.75" x14ac:dyDescent="0.25">
      <c r="A217" s="861" t="s">
        <v>85</v>
      </c>
      <c r="B217" s="861"/>
      <c r="D217" s="46"/>
      <c r="E217" s="46"/>
      <c r="F217" s="46" t="s">
        <v>86</v>
      </c>
      <c r="I217" s="46"/>
      <c r="J217" s="46"/>
      <c r="K217" s="46"/>
      <c r="L217" s="46"/>
      <c r="N217" s="48"/>
    </row>
    <row r="218" spans="1:245" s="41" customFormat="1" ht="15.75" x14ac:dyDescent="0.25">
      <c r="I218" s="47"/>
      <c r="N218" s="48"/>
    </row>
    <row r="219" spans="1:245" s="41" customFormat="1" ht="15.75" x14ac:dyDescent="0.25">
      <c r="I219" s="47"/>
      <c r="N219" s="48"/>
    </row>
    <row r="220" spans="1:245" s="41" customFormat="1" ht="15.75" x14ac:dyDescent="0.25">
      <c r="I220" s="47"/>
      <c r="N220" s="48"/>
    </row>
    <row r="221" spans="1:245" s="41" customFormat="1" ht="15.75" x14ac:dyDescent="0.25">
      <c r="I221" s="47"/>
      <c r="N221" s="48"/>
    </row>
    <row r="222" spans="1:245" s="48" customFormat="1" ht="15.75" x14ac:dyDescent="0.25">
      <c r="A222" s="862" t="s">
        <v>87</v>
      </c>
      <c r="B222" s="862"/>
      <c r="D222" s="49"/>
      <c r="E222" s="49"/>
      <c r="F222" s="49" t="s">
        <v>88</v>
      </c>
      <c r="I222" s="49"/>
      <c r="J222" s="49"/>
      <c r="K222" s="49"/>
      <c r="L222" s="49"/>
    </row>
  </sheetData>
  <mergeCells count="224">
    <mergeCell ref="A1:A4"/>
    <mergeCell ref="B1:D4"/>
    <mergeCell ref="G6:G7"/>
    <mergeCell ref="H6:H7"/>
    <mergeCell ref="A8:B8"/>
    <mergeCell ref="A9:B9"/>
    <mergeCell ref="A10:B10"/>
    <mergeCell ref="A6:B7"/>
    <mergeCell ref="C6:C7"/>
    <mergeCell ref="D6:D7"/>
    <mergeCell ref="E6:E7"/>
    <mergeCell ref="F6:F7"/>
    <mergeCell ref="A17:B17"/>
    <mergeCell ref="A18:B18"/>
    <mergeCell ref="A19:B19"/>
    <mergeCell ref="A20:B20"/>
    <mergeCell ref="A21:B21"/>
    <mergeCell ref="A22:B22"/>
    <mergeCell ref="A11:B11"/>
    <mergeCell ref="A12:B12"/>
    <mergeCell ref="A13:B13"/>
    <mergeCell ref="A14:B14"/>
    <mergeCell ref="A15:B15"/>
    <mergeCell ref="A16:B16"/>
    <mergeCell ref="A29:B29"/>
    <mergeCell ref="A30:B30"/>
    <mergeCell ref="A31:B31"/>
    <mergeCell ref="A32:B32"/>
    <mergeCell ref="A33:B33"/>
    <mergeCell ref="A34:B34"/>
    <mergeCell ref="A23:B23"/>
    <mergeCell ref="A24:B24"/>
    <mergeCell ref="A25:B25"/>
    <mergeCell ref="A26:B26"/>
    <mergeCell ref="A27:B27"/>
    <mergeCell ref="A28:B28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A53:B53"/>
    <mergeCell ref="A54:B54"/>
    <mergeCell ref="A55:B55"/>
    <mergeCell ref="A56:B56"/>
    <mergeCell ref="A57:B57"/>
    <mergeCell ref="A58:B58"/>
    <mergeCell ref="A47:B47"/>
    <mergeCell ref="A48:B48"/>
    <mergeCell ref="A49:B49"/>
    <mergeCell ref="A50:B50"/>
    <mergeCell ref="A51:B51"/>
    <mergeCell ref="A52:B52"/>
    <mergeCell ref="A65:B65"/>
    <mergeCell ref="A66:B66"/>
    <mergeCell ref="A67:B67"/>
    <mergeCell ref="A68:B68"/>
    <mergeCell ref="A69:B69"/>
    <mergeCell ref="A70:B70"/>
    <mergeCell ref="A59:B59"/>
    <mergeCell ref="A60:B60"/>
    <mergeCell ref="A61:B61"/>
    <mergeCell ref="A62:B62"/>
    <mergeCell ref="A63:B63"/>
    <mergeCell ref="A64:B64"/>
    <mergeCell ref="A77:B77"/>
    <mergeCell ref="A78:B78"/>
    <mergeCell ref="A79:B79"/>
    <mergeCell ref="A80:B80"/>
    <mergeCell ref="A81:B81"/>
    <mergeCell ref="A82:B82"/>
    <mergeCell ref="A71:B71"/>
    <mergeCell ref="A72:B72"/>
    <mergeCell ref="A73:B73"/>
    <mergeCell ref="A74:B74"/>
    <mergeCell ref="A75:B75"/>
    <mergeCell ref="A76:B76"/>
    <mergeCell ref="A89:B89"/>
    <mergeCell ref="A90:B90"/>
    <mergeCell ref="A91:B91"/>
    <mergeCell ref="A92:B92"/>
    <mergeCell ref="A93:B93"/>
    <mergeCell ref="A94:B94"/>
    <mergeCell ref="A83:B83"/>
    <mergeCell ref="A84:B84"/>
    <mergeCell ref="A85:B85"/>
    <mergeCell ref="A86:B86"/>
    <mergeCell ref="A87:B87"/>
    <mergeCell ref="A88:B88"/>
    <mergeCell ref="A101:B101"/>
    <mergeCell ref="A102:B102"/>
    <mergeCell ref="A103:B103"/>
    <mergeCell ref="A104:B104"/>
    <mergeCell ref="A105:B105"/>
    <mergeCell ref="A106:B106"/>
    <mergeCell ref="A95:B95"/>
    <mergeCell ref="A96:B96"/>
    <mergeCell ref="A97:B97"/>
    <mergeCell ref="A98:B98"/>
    <mergeCell ref="A99:B99"/>
    <mergeCell ref="A100:B100"/>
    <mergeCell ref="A113:B113"/>
    <mergeCell ref="A114:B114"/>
    <mergeCell ref="A115:B115"/>
    <mergeCell ref="A116:B116"/>
    <mergeCell ref="A117:B117"/>
    <mergeCell ref="A118:B118"/>
    <mergeCell ref="A107:B107"/>
    <mergeCell ref="A108:B108"/>
    <mergeCell ref="A109:B109"/>
    <mergeCell ref="A110:B110"/>
    <mergeCell ref="A111:B111"/>
    <mergeCell ref="A112:B112"/>
    <mergeCell ref="A125:B125"/>
    <mergeCell ref="A126:B126"/>
    <mergeCell ref="A127:B127"/>
    <mergeCell ref="A128:B128"/>
    <mergeCell ref="A129:B129"/>
    <mergeCell ref="A130:B130"/>
    <mergeCell ref="A119:B119"/>
    <mergeCell ref="A120:B120"/>
    <mergeCell ref="A121:B121"/>
    <mergeCell ref="A122:B122"/>
    <mergeCell ref="A123:B123"/>
    <mergeCell ref="A124:B124"/>
    <mergeCell ref="A137:B137"/>
    <mergeCell ref="A138:B138"/>
    <mergeCell ref="A139:B139"/>
    <mergeCell ref="A140:B140"/>
    <mergeCell ref="A141:B141"/>
    <mergeCell ref="A142:B142"/>
    <mergeCell ref="A131:B131"/>
    <mergeCell ref="A132:B132"/>
    <mergeCell ref="A133:B133"/>
    <mergeCell ref="A134:B134"/>
    <mergeCell ref="A135:B135"/>
    <mergeCell ref="A136:B136"/>
    <mergeCell ref="A149:B149"/>
    <mergeCell ref="A150:B150"/>
    <mergeCell ref="A151:B151"/>
    <mergeCell ref="A152:B152"/>
    <mergeCell ref="A153:B153"/>
    <mergeCell ref="A154:B154"/>
    <mergeCell ref="A143:B143"/>
    <mergeCell ref="A144:B144"/>
    <mergeCell ref="A145:B145"/>
    <mergeCell ref="A146:B146"/>
    <mergeCell ref="A147:B147"/>
    <mergeCell ref="A148:B148"/>
    <mergeCell ref="A161:B161"/>
    <mergeCell ref="A162:B162"/>
    <mergeCell ref="A163:B163"/>
    <mergeCell ref="A164:B164"/>
    <mergeCell ref="A165:B165"/>
    <mergeCell ref="A166:B166"/>
    <mergeCell ref="A155:B155"/>
    <mergeCell ref="A156:B156"/>
    <mergeCell ref="A157:B157"/>
    <mergeCell ref="A158:B158"/>
    <mergeCell ref="A159:B159"/>
    <mergeCell ref="A160:B160"/>
    <mergeCell ref="A173:B173"/>
    <mergeCell ref="A174:B174"/>
    <mergeCell ref="A175:B175"/>
    <mergeCell ref="A176:B176"/>
    <mergeCell ref="A177:B177"/>
    <mergeCell ref="A178:B178"/>
    <mergeCell ref="A167:B167"/>
    <mergeCell ref="A168:B168"/>
    <mergeCell ref="A169:B169"/>
    <mergeCell ref="A170:B170"/>
    <mergeCell ref="A171:B171"/>
    <mergeCell ref="A172:B172"/>
    <mergeCell ref="A188:B188"/>
    <mergeCell ref="A189:B189"/>
    <mergeCell ref="A190:B190"/>
    <mergeCell ref="A179:B179"/>
    <mergeCell ref="A180:B180"/>
    <mergeCell ref="A181:B181"/>
    <mergeCell ref="A182:B182"/>
    <mergeCell ref="A183:B183"/>
    <mergeCell ref="A184:B184"/>
    <mergeCell ref="A210:B210"/>
    <mergeCell ref="A214:F214"/>
    <mergeCell ref="A216:B216"/>
    <mergeCell ref="A217:B217"/>
    <mergeCell ref="A222:B222"/>
    <mergeCell ref="A203:B203"/>
    <mergeCell ref="A204:B204"/>
    <mergeCell ref="A205:B205"/>
    <mergeCell ref="A206:B206"/>
    <mergeCell ref="A207:B207"/>
    <mergeCell ref="A208:B208"/>
    <mergeCell ref="M6:M7"/>
    <mergeCell ref="O6:O7"/>
    <mergeCell ref="P6:P7"/>
    <mergeCell ref="N6:N7"/>
    <mergeCell ref="I6:I7"/>
    <mergeCell ref="J6:J7"/>
    <mergeCell ref="K6:K7"/>
    <mergeCell ref="L6:L7"/>
    <mergeCell ref="A209:B209"/>
    <mergeCell ref="A197:B197"/>
    <mergeCell ref="A198:B198"/>
    <mergeCell ref="A199:B199"/>
    <mergeCell ref="A200:B200"/>
    <mergeCell ref="A201:B201"/>
    <mergeCell ref="A202:B202"/>
    <mergeCell ref="A191:B191"/>
    <mergeCell ref="A192:B192"/>
    <mergeCell ref="A193:B193"/>
    <mergeCell ref="A194:B194"/>
    <mergeCell ref="A195:B195"/>
    <mergeCell ref="A196:B196"/>
    <mergeCell ref="A185:B185"/>
    <mergeCell ref="A186:B186"/>
    <mergeCell ref="A187:B187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222"/>
  <sheetViews>
    <sheetView workbookViewId="0">
      <selection activeCell="H1" sqref="H1:K1048576"/>
    </sheetView>
  </sheetViews>
  <sheetFormatPr defaultColWidth="9.140625" defaultRowHeight="16.5" x14ac:dyDescent="0.25"/>
  <cols>
    <col min="1" max="1" width="18.140625" style="3" customWidth="1"/>
    <col min="2" max="2" width="22.28515625" style="3" customWidth="1"/>
    <col min="3" max="3" width="7.140625" style="4" customWidth="1"/>
    <col min="4" max="4" width="12.28515625" style="4" customWidth="1"/>
    <col min="5" max="5" width="17.28515625" style="4" customWidth="1"/>
    <col min="6" max="6" width="16.85546875" style="5" customWidth="1"/>
    <col min="7" max="7" width="10.28515625" style="6" customWidth="1"/>
    <col min="8" max="252" width="9.140625" style="3"/>
    <col min="253" max="253" width="50.28515625" style="3" customWidth="1"/>
    <col min="254" max="254" width="7.140625" style="3" customWidth="1"/>
    <col min="255" max="255" width="13.7109375" style="3" customWidth="1"/>
    <col min="256" max="256" width="15.7109375" style="3" customWidth="1"/>
    <col min="257" max="257" width="16.85546875" style="3" customWidth="1"/>
    <col min="258" max="258" width="13.7109375" style="3" customWidth="1"/>
    <col min="259" max="508" width="9.140625" style="3"/>
    <col min="509" max="509" width="50.28515625" style="3" customWidth="1"/>
    <col min="510" max="510" width="7.140625" style="3" customWidth="1"/>
    <col min="511" max="511" width="13.7109375" style="3" customWidth="1"/>
    <col min="512" max="512" width="15.7109375" style="3" customWidth="1"/>
    <col min="513" max="513" width="16.85546875" style="3" customWidth="1"/>
    <col min="514" max="514" width="13.7109375" style="3" customWidth="1"/>
    <col min="515" max="764" width="9.140625" style="3"/>
    <col min="765" max="765" width="50.28515625" style="3" customWidth="1"/>
    <col min="766" max="766" width="7.140625" style="3" customWidth="1"/>
    <col min="767" max="767" width="13.7109375" style="3" customWidth="1"/>
    <col min="768" max="768" width="15.7109375" style="3" customWidth="1"/>
    <col min="769" max="769" width="16.85546875" style="3" customWidth="1"/>
    <col min="770" max="770" width="13.7109375" style="3" customWidth="1"/>
    <col min="771" max="1020" width="9.140625" style="3"/>
    <col min="1021" max="1021" width="50.28515625" style="3" customWidth="1"/>
    <col min="1022" max="1022" width="7.140625" style="3" customWidth="1"/>
    <col min="1023" max="1023" width="13.7109375" style="3" customWidth="1"/>
    <col min="1024" max="1024" width="15.7109375" style="3" customWidth="1"/>
    <col min="1025" max="1025" width="16.85546875" style="3" customWidth="1"/>
    <col min="1026" max="1026" width="13.7109375" style="3" customWidth="1"/>
    <col min="1027" max="1276" width="9.140625" style="3"/>
    <col min="1277" max="1277" width="50.28515625" style="3" customWidth="1"/>
    <col min="1278" max="1278" width="7.140625" style="3" customWidth="1"/>
    <col min="1279" max="1279" width="13.7109375" style="3" customWidth="1"/>
    <col min="1280" max="1280" width="15.7109375" style="3" customWidth="1"/>
    <col min="1281" max="1281" width="16.85546875" style="3" customWidth="1"/>
    <col min="1282" max="1282" width="13.7109375" style="3" customWidth="1"/>
    <col min="1283" max="1532" width="9.140625" style="3"/>
    <col min="1533" max="1533" width="50.28515625" style="3" customWidth="1"/>
    <col min="1534" max="1534" width="7.140625" style="3" customWidth="1"/>
    <col min="1535" max="1535" width="13.7109375" style="3" customWidth="1"/>
    <col min="1536" max="1536" width="15.7109375" style="3" customWidth="1"/>
    <col min="1537" max="1537" width="16.85546875" style="3" customWidth="1"/>
    <col min="1538" max="1538" width="13.7109375" style="3" customWidth="1"/>
    <col min="1539" max="1788" width="9.140625" style="3"/>
    <col min="1789" max="1789" width="50.28515625" style="3" customWidth="1"/>
    <col min="1790" max="1790" width="7.140625" style="3" customWidth="1"/>
    <col min="1791" max="1791" width="13.7109375" style="3" customWidth="1"/>
    <col min="1792" max="1792" width="15.7109375" style="3" customWidth="1"/>
    <col min="1793" max="1793" width="16.85546875" style="3" customWidth="1"/>
    <col min="1794" max="1794" width="13.7109375" style="3" customWidth="1"/>
    <col min="1795" max="2044" width="9.140625" style="3"/>
    <col min="2045" max="2045" width="50.28515625" style="3" customWidth="1"/>
    <col min="2046" max="2046" width="7.140625" style="3" customWidth="1"/>
    <col min="2047" max="2047" width="13.7109375" style="3" customWidth="1"/>
    <col min="2048" max="2048" width="15.7109375" style="3" customWidth="1"/>
    <col min="2049" max="2049" width="16.85546875" style="3" customWidth="1"/>
    <col min="2050" max="2050" width="13.7109375" style="3" customWidth="1"/>
    <col min="2051" max="2300" width="9.140625" style="3"/>
    <col min="2301" max="2301" width="50.28515625" style="3" customWidth="1"/>
    <col min="2302" max="2302" width="7.140625" style="3" customWidth="1"/>
    <col min="2303" max="2303" width="13.7109375" style="3" customWidth="1"/>
    <col min="2304" max="2304" width="15.7109375" style="3" customWidth="1"/>
    <col min="2305" max="2305" width="16.85546875" style="3" customWidth="1"/>
    <col min="2306" max="2306" width="13.7109375" style="3" customWidth="1"/>
    <col min="2307" max="2556" width="9.140625" style="3"/>
    <col min="2557" max="2557" width="50.28515625" style="3" customWidth="1"/>
    <col min="2558" max="2558" width="7.140625" style="3" customWidth="1"/>
    <col min="2559" max="2559" width="13.7109375" style="3" customWidth="1"/>
    <col min="2560" max="2560" width="15.7109375" style="3" customWidth="1"/>
    <col min="2561" max="2561" width="16.85546875" style="3" customWidth="1"/>
    <col min="2562" max="2562" width="13.7109375" style="3" customWidth="1"/>
    <col min="2563" max="2812" width="9.140625" style="3"/>
    <col min="2813" max="2813" width="50.28515625" style="3" customWidth="1"/>
    <col min="2814" max="2814" width="7.140625" style="3" customWidth="1"/>
    <col min="2815" max="2815" width="13.7109375" style="3" customWidth="1"/>
    <col min="2816" max="2816" width="15.7109375" style="3" customWidth="1"/>
    <col min="2817" max="2817" width="16.85546875" style="3" customWidth="1"/>
    <col min="2818" max="2818" width="13.7109375" style="3" customWidth="1"/>
    <col min="2819" max="3068" width="9.140625" style="3"/>
    <col min="3069" max="3069" width="50.28515625" style="3" customWidth="1"/>
    <col min="3070" max="3070" width="7.140625" style="3" customWidth="1"/>
    <col min="3071" max="3071" width="13.7109375" style="3" customWidth="1"/>
    <col min="3072" max="3072" width="15.7109375" style="3" customWidth="1"/>
    <col min="3073" max="3073" width="16.85546875" style="3" customWidth="1"/>
    <col min="3074" max="3074" width="13.7109375" style="3" customWidth="1"/>
    <col min="3075" max="3324" width="9.140625" style="3"/>
    <col min="3325" max="3325" width="50.28515625" style="3" customWidth="1"/>
    <col min="3326" max="3326" width="7.140625" style="3" customWidth="1"/>
    <col min="3327" max="3327" width="13.7109375" style="3" customWidth="1"/>
    <col min="3328" max="3328" width="15.7109375" style="3" customWidth="1"/>
    <col min="3329" max="3329" width="16.85546875" style="3" customWidth="1"/>
    <col min="3330" max="3330" width="13.7109375" style="3" customWidth="1"/>
    <col min="3331" max="3580" width="9.140625" style="3"/>
    <col min="3581" max="3581" width="50.28515625" style="3" customWidth="1"/>
    <col min="3582" max="3582" width="7.140625" style="3" customWidth="1"/>
    <col min="3583" max="3583" width="13.7109375" style="3" customWidth="1"/>
    <col min="3584" max="3584" width="15.7109375" style="3" customWidth="1"/>
    <col min="3585" max="3585" width="16.85546875" style="3" customWidth="1"/>
    <col min="3586" max="3586" width="13.7109375" style="3" customWidth="1"/>
    <col min="3587" max="3836" width="9.140625" style="3"/>
    <col min="3837" max="3837" width="50.28515625" style="3" customWidth="1"/>
    <col min="3838" max="3838" width="7.140625" style="3" customWidth="1"/>
    <col min="3839" max="3839" width="13.7109375" style="3" customWidth="1"/>
    <col min="3840" max="3840" width="15.7109375" style="3" customWidth="1"/>
    <col min="3841" max="3841" width="16.85546875" style="3" customWidth="1"/>
    <col min="3842" max="3842" width="13.7109375" style="3" customWidth="1"/>
    <col min="3843" max="4092" width="9.140625" style="3"/>
    <col min="4093" max="4093" width="50.28515625" style="3" customWidth="1"/>
    <col min="4094" max="4094" width="7.140625" style="3" customWidth="1"/>
    <col min="4095" max="4095" width="13.7109375" style="3" customWidth="1"/>
    <col min="4096" max="4096" width="15.7109375" style="3" customWidth="1"/>
    <col min="4097" max="4097" width="16.85546875" style="3" customWidth="1"/>
    <col min="4098" max="4098" width="13.7109375" style="3" customWidth="1"/>
    <col min="4099" max="4348" width="9.140625" style="3"/>
    <col min="4349" max="4349" width="50.28515625" style="3" customWidth="1"/>
    <col min="4350" max="4350" width="7.140625" style="3" customWidth="1"/>
    <col min="4351" max="4351" width="13.7109375" style="3" customWidth="1"/>
    <col min="4352" max="4352" width="15.7109375" style="3" customWidth="1"/>
    <col min="4353" max="4353" width="16.85546875" style="3" customWidth="1"/>
    <col min="4354" max="4354" width="13.7109375" style="3" customWidth="1"/>
    <col min="4355" max="4604" width="9.140625" style="3"/>
    <col min="4605" max="4605" width="50.28515625" style="3" customWidth="1"/>
    <col min="4606" max="4606" width="7.140625" style="3" customWidth="1"/>
    <col min="4607" max="4607" width="13.7109375" style="3" customWidth="1"/>
    <col min="4608" max="4608" width="15.7109375" style="3" customWidth="1"/>
    <col min="4609" max="4609" width="16.85546875" style="3" customWidth="1"/>
    <col min="4610" max="4610" width="13.7109375" style="3" customWidth="1"/>
    <col min="4611" max="4860" width="9.140625" style="3"/>
    <col min="4861" max="4861" width="50.28515625" style="3" customWidth="1"/>
    <col min="4862" max="4862" width="7.140625" style="3" customWidth="1"/>
    <col min="4863" max="4863" width="13.7109375" style="3" customWidth="1"/>
    <col min="4864" max="4864" width="15.7109375" style="3" customWidth="1"/>
    <col min="4865" max="4865" width="16.85546875" style="3" customWidth="1"/>
    <col min="4866" max="4866" width="13.7109375" style="3" customWidth="1"/>
    <col min="4867" max="5116" width="9.140625" style="3"/>
    <col min="5117" max="5117" width="50.28515625" style="3" customWidth="1"/>
    <col min="5118" max="5118" width="7.140625" style="3" customWidth="1"/>
    <col min="5119" max="5119" width="13.7109375" style="3" customWidth="1"/>
    <col min="5120" max="5120" width="15.7109375" style="3" customWidth="1"/>
    <col min="5121" max="5121" width="16.85546875" style="3" customWidth="1"/>
    <col min="5122" max="5122" width="13.7109375" style="3" customWidth="1"/>
    <col min="5123" max="5372" width="9.140625" style="3"/>
    <col min="5373" max="5373" width="50.28515625" style="3" customWidth="1"/>
    <col min="5374" max="5374" width="7.140625" style="3" customWidth="1"/>
    <col min="5375" max="5375" width="13.7109375" style="3" customWidth="1"/>
    <col min="5376" max="5376" width="15.7109375" style="3" customWidth="1"/>
    <col min="5377" max="5377" width="16.85546875" style="3" customWidth="1"/>
    <col min="5378" max="5378" width="13.7109375" style="3" customWidth="1"/>
    <col min="5379" max="5628" width="9.140625" style="3"/>
    <col min="5629" max="5629" width="50.28515625" style="3" customWidth="1"/>
    <col min="5630" max="5630" width="7.140625" style="3" customWidth="1"/>
    <col min="5631" max="5631" width="13.7109375" style="3" customWidth="1"/>
    <col min="5632" max="5632" width="15.7109375" style="3" customWidth="1"/>
    <col min="5633" max="5633" width="16.85546875" style="3" customWidth="1"/>
    <col min="5634" max="5634" width="13.7109375" style="3" customWidth="1"/>
    <col min="5635" max="5884" width="9.140625" style="3"/>
    <col min="5885" max="5885" width="50.28515625" style="3" customWidth="1"/>
    <col min="5886" max="5886" width="7.140625" style="3" customWidth="1"/>
    <col min="5887" max="5887" width="13.7109375" style="3" customWidth="1"/>
    <col min="5888" max="5888" width="15.7109375" style="3" customWidth="1"/>
    <col min="5889" max="5889" width="16.85546875" style="3" customWidth="1"/>
    <col min="5890" max="5890" width="13.7109375" style="3" customWidth="1"/>
    <col min="5891" max="6140" width="9.140625" style="3"/>
    <col min="6141" max="6141" width="50.28515625" style="3" customWidth="1"/>
    <col min="6142" max="6142" width="7.140625" style="3" customWidth="1"/>
    <col min="6143" max="6143" width="13.7109375" style="3" customWidth="1"/>
    <col min="6144" max="6144" width="15.7109375" style="3" customWidth="1"/>
    <col min="6145" max="6145" width="16.85546875" style="3" customWidth="1"/>
    <col min="6146" max="6146" width="13.7109375" style="3" customWidth="1"/>
    <col min="6147" max="6396" width="9.140625" style="3"/>
    <col min="6397" max="6397" width="50.28515625" style="3" customWidth="1"/>
    <col min="6398" max="6398" width="7.140625" style="3" customWidth="1"/>
    <col min="6399" max="6399" width="13.7109375" style="3" customWidth="1"/>
    <col min="6400" max="6400" width="15.7109375" style="3" customWidth="1"/>
    <col min="6401" max="6401" width="16.85546875" style="3" customWidth="1"/>
    <col min="6402" max="6402" width="13.7109375" style="3" customWidth="1"/>
    <col min="6403" max="6652" width="9.140625" style="3"/>
    <col min="6653" max="6653" width="50.28515625" style="3" customWidth="1"/>
    <col min="6654" max="6654" width="7.140625" style="3" customWidth="1"/>
    <col min="6655" max="6655" width="13.7109375" style="3" customWidth="1"/>
    <col min="6656" max="6656" width="15.7109375" style="3" customWidth="1"/>
    <col min="6657" max="6657" width="16.85546875" style="3" customWidth="1"/>
    <col min="6658" max="6658" width="13.7109375" style="3" customWidth="1"/>
    <col min="6659" max="6908" width="9.140625" style="3"/>
    <col min="6909" max="6909" width="50.28515625" style="3" customWidth="1"/>
    <col min="6910" max="6910" width="7.140625" style="3" customWidth="1"/>
    <col min="6911" max="6911" width="13.7109375" style="3" customWidth="1"/>
    <col min="6912" max="6912" width="15.7109375" style="3" customWidth="1"/>
    <col min="6913" max="6913" width="16.85546875" style="3" customWidth="1"/>
    <col min="6914" max="6914" width="13.7109375" style="3" customWidth="1"/>
    <col min="6915" max="7164" width="9.140625" style="3"/>
    <col min="7165" max="7165" width="50.28515625" style="3" customWidth="1"/>
    <col min="7166" max="7166" width="7.140625" style="3" customWidth="1"/>
    <col min="7167" max="7167" width="13.7109375" style="3" customWidth="1"/>
    <col min="7168" max="7168" width="15.7109375" style="3" customWidth="1"/>
    <col min="7169" max="7169" width="16.85546875" style="3" customWidth="1"/>
    <col min="7170" max="7170" width="13.7109375" style="3" customWidth="1"/>
    <col min="7171" max="7420" width="9.140625" style="3"/>
    <col min="7421" max="7421" width="50.28515625" style="3" customWidth="1"/>
    <col min="7422" max="7422" width="7.140625" style="3" customWidth="1"/>
    <col min="7423" max="7423" width="13.7109375" style="3" customWidth="1"/>
    <col min="7424" max="7424" width="15.7109375" style="3" customWidth="1"/>
    <col min="7425" max="7425" width="16.85546875" style="3" customWidth="1"/>
    <col min="7426" max="7426" width="13.7109375" style="3" customWidth="1"/>
    <col min="7427" max="7676" width="9.140625" style="3"/>
    <col min="7677" max="7677" width="50.28515625" style="3" customWidth="1"/>
    <col min="7678" max="7678" width="7.140625" style="3" customWidth="1"/>
    <col min="7679" max="7679" width="13.7109375" style="3" customWidth="1"/>
    <col min="7680" max="7680" width="15.7109375" style="3" customWidth="1"/>
    <col min="7681" max="7681" width="16.85546875" style="3" customWidth="1"/>
    <col min="7682" max="7682" width="13.7109375" style="3" customWidth="1"/>
    <col min="7683" max="7932" width="9.140625" style="3"/>
    <col min="7933" max="7933" width="50.28515625" style="3" customWidth="1"/>
    <col min="7934" max="7934" width="7.140625" style="3" customWidth="1"/>
    <col min="7935" max="7935" width="13.7109375" style="3" customWidth="1"/>
    <col min="7936" max="7936" width="15.7109375" style="3" customWidth="1"/>
    <col min="7937" max="7937" width="16.85546875" style="3" customWidth="1"/>
    <col min="7938" max="7938" width="13.7109375" style="3" customWidth="1"/>
    <col min="7939" max="8188" width="9.140625" style="3"/>
    <col min="8189" max="8189" width="50.28515625" style="3" customWidth="1"/>
    <col min="8190" max="8190" width="7.140625" style="3" customWidth="1"/>
    <col min="8191" max="8191" width="13.7109375" style="3" customWidth="1"/>
    <col min="8192" max="8192" width="15.7109375" style="3" customWidth="1"/>
    <col min="8193" max="8193" width="16.85546875" style="3" customWidth="1"/>
    <col min="8194" max="8194" width="13.7109375" style="3" customWidth="1"/>
    <col min="8195" max="8444" width="9.140625" style="3"/>
    <col min="8445" max="8445" width="50.28515625" style="3" customWidth="1"/>
    <col min="8446" max="8446" width="7.140625" style="3" customWidth="1"/>
    <col min="8447" max="8447" width="13.7109375" style="3" customWidth="1"/>
    <col min="8448" max="8448" width="15.7109375" style="3" customWidth="1"/>
    <col min="8449" max="8449" width="16.85546875" style="3" customWidth="1"/>
    <col min="8450" max="8450" width="13.7109375" style="3" customWidth="1"/>
    <col min="8451" max="8700" width="9.140625" style="3"/>
    <col min="8701" max="8701" width="50.28515625" style="3" customWidth="1"/>
    <col min="8702" max="8702" width="7.140625" style="3" customWidth="1"/>
    <col min="8703" max="8703" width="13.7109375" style="3" customWidth="1"/>
    <col min="8704" max="8704" width="15.7109375" style="3" customWidth="1"/>
    <col min="8705" max="8705" width="16.85546875" style="3" customWidth="1"/>
    <col min="8706" max="8706" width="13.7109375" style="3" customWidth="1"/>
    <col min="8707" max="8956" width="9.140625" style="3"/>
    <col min="8957" max="8957" width="50.28515625" style="3" customWidth="1"/>
    <col min="8958" max="8958" width="7.140625" style="3" customWidth="1"/>
    <col min="8959" max="8959" width="13.7109375" style="3" customWidth="1"/>
    <col min="8960" max="8960" width="15.7109375" style="3" customWidth="1"/>
    <col min="8961" max="8961" width="16.85546875" style="3" customWidth="1"/>
    <col min="8962" max="8962" width="13.7109375" style="3" customWidth="1"/>
    <col min="8963" max="9212" width="9.140625" style="3"/>
    <col min="9213" max="9213" width="50.28515625" style="3" customWidth="1"/>
    <col min="9214" max="9214" width="7.140625" style="3" customWidth="1"/>
    <col min="9215" max="9215" width="13.7109375" style="3" customWidth="1"/>
    <col min="9216" max="9216" width="15.7109375" style="3" customWidth="1"/>
    <col min="9217" max="9217" width="16.85546875" style="3" customWidth="1"/>
    <col min="9218" max="9218" width="13.7109375" style="3" customWidth="1"/>
    <col min="9219" max="9468" width="9.140625" style="3"/>
    <col min="9469" max="9469" width="50.28515625" style="3" customWidth="1"/>
    <col min="9470" max="9470" width="7.140625" style="3" customWidth="1"/>
    <col min="9471" max="9471" width="13.7109375" style="3" customWidth="1"/>
    <col min="9472" max="9472" width="15.7109375" style="3" customWidth="1"/>
    <col min="9473" max="9473" width="16.85546875" style="3" customWidth="1"/>
    <col min="9474" max="9474" width="13.7109375" style="3" customWidth="1"/>
    <col min="9475" max="9724" width="9.140625" style="3"/>
    <col min="9725" max="9725" width="50.28515625" style="3" customWidth="1"/>
    <col min="9726" max="9726" width="7.140625" style="3" customWidth="1"/>
    <col min="9727" max="9727" width="13.7109375" style="3" customWidth="1"/>
    <col min="9728" max="9728" width="15.7109375" style="3" customWidth="1"/>
    <col min="9729" max="9729" width="16.85546875" style="3" customWidth="1"/>
    <col min="9730" max="9730" width="13.7109375" style="3" customWidth="1"/>
    <col min="9731" max="9980" width="9.140625" style="3"/>
    <col min="9981" max="9981" width="50.28515625" style="3" customWidth="1"/>
    <col min="9982" max="9982" width="7.140625" style="3" customWidth="1"/>
    <col min="9983" max="9983" width="13.7109375" style="3" customWidth="1"/>
    <col min="9984" max="9984" width="15.7109375" style="3" customWidth="1"/>
    <col min="9985" max="9985" width="16.85546875" style="3" customWidth="1"/>
    <col min="9986" max="9986" width="13.7109375" style="3" customWidth="1"/>
    <col min="9987" max="10236" width="9.140625" style="3"/>
    <col min="10237" max="10237" width="50.28515625" style="3" customWidth="1"/>
    <col min="10238" max="10238" width="7.140625" style="3" customWidth="1"/>
    <col min="10239" max="10239" width="13.7109375" style="3" customWidth="1"/>
    <col min="10240" max="10240" width="15.7109375" style="3" customWidth="1"/>
    <col min="10241" max="10241" width="16.85546875" style="3" customWidth="1"/>
    <col min="10242" max="10242" width="13.7109375" style="3" customWidth="1"/>
    <col min="10243" max="10492" width="9.140625" style="3"/>
    <col min="10493" max="10493" width="50.28515625" style="3" customWidth="1"/>
    <col min="10494" max="10494" width="7.140625" style="3" customWidth="1"/>
    <col min="10495" max="10495" width="13.7109375" style="3" customWidth="1"/>
    <col min="10496" max="10496" width="15.7109375" style="3" customWidth="1"/>
    <col min="10497" max="10497" width="16.85546875" style="3" customWidth="1"/>
    <col min="10498" max="10498" width="13.7109375" style="3" customWidth="1"/>
    <col min="10499" max="10748" width="9.140625" style="3"/>
    <col min="10749" max="10749" width="50.28515625" style="3" customWidth="1"/>
    <col min="10750" max="10750" width="7.140625" style="3" customWidth="1"/>
    <col min="10751" max="10751" width="13.7109375" style="3" customWidth="1"/>
    <col min="10752" max="10752" width="15.7109375" style="3" customWidth="1"/>
    <col min="10753" max="10753" width="16.85546875" style="3" customWidth="1"/>
    <col min="10754" max="10754" width="13.7109375" style="3" customWidth="1"/>
    <col min="10755" max="11004" width="9.140625" style="3"/>
    <col min="11005" max="11005" width="50.28515625" style="3" customWidth="1"/>
    <col min="11006" max="11006" width="7.140625" style="3" customWidth="1"/>
    <col min="11007" max="11007" width="13.7109375" style="3" customWidth="1"/>
    <col min="11008" max="11008" width="15.7109375" style="3" customWidth="1"/>
    <col min="11009" max="11009" width="16.85546875" style="3" customWidth="1"/>
    <col min="11010" max="11010" width="13.7109375" style="3" customWidth="1"/>
    <col min="11011" max="11260" width="9.140625" style="3"/>
    <col min="11261" max="11261" width="50.28515625" style="3" customWidth="1"/>
    <col min="11262" max="11262" width="7.140625" style="3" customWidth="1"/>
    <col min="11263" max="11263" width="13.7109375" style="3" customWidth="1"/>
    <col min="11264" max="11264" width="15.7109375" style="3" customWidth="1"/>
    <col min="11265" max="11265" width="16.85546875" style="3" customWidth="1"/>
    <col min="11266" max="11266" width="13.7109375" style="3" customWidth="1"/>
    <col min="11267" max="11516" width="9.140625" style="3"/>
    <col min="11517" max="11517" width="50.28515625" style="3" customWidth="1"/>
    <col min="11518" max="11518" width="7.140625" style="3" customWidth="1"/>
    <col min="11519" max="11519" width="13.7109375" style="3" customWidth="1"/>
    <col min="11520" max="11520" width="15.7109375" style="3" customWidth="1"/>
    <col min="11521" max="11521" width="16.85546875" style="3" customWidth="1"/>
    <col min="11522" max="11522" width="13.7109375" style="3" customWidth="1"/>
    <col min="11523" max="11772" width="9.140625" style="3"/>
    <col min="11773" max="11773" width="50.28515625" style="3" customWidth="1"/>
    <col min="11774" max="11774" width="7.140625" style="3" customWidth="1"/>
    <col min="11775" max="11775" width="13.7109375" style="3" customWidth="1"/>
    <col min="11776" max="11776" width="15.7109375" style="3" customWidth="1"/>
    <col min="11777" max="11777" width="16.85546875" style="3" customWidth="1"/>
    <col min="11778" max="11778" width="13.7109375" style="3" customWidth="1"/>
    <col min="11779" max="12028" width="9.140625" style="3"/>
    <col min="12029" max="12029" width="50.28515625" style="3" customWidth="1"/>
    <col min="12030" max="12030" width="7.140625" style="3" customWidth="1"/>
    <col min="12031" max="12031" width="13.7109375" style="3" customWidth="1"/>
    <col min="12032" max="12032" width="15.7109375" style="3" customWidth="1"/>
    <col min="12033" max="12033" width="16.85546875" style="3" customWidth="1"/>
    <col min="12034" max="12034" width="13.7109375" style="3" customWidth="1"/>
    <col min="12035" max="12284" width="9.140625" style="3"/>
    <col min="12285" max="12285" width="50.28515625" style="3" customWidth="1"/>
    <col min="12286" max="12286" width="7.140625" style="3" customWidth="1"/>
    <col min="12287" max="12287" width="13.7109375" style="3" customWidth="1"/>
    <col min="12288" max="12288" width="15.7109375" style="3" customWidth="1"/>
    <col min="12289" max="12289" width="16.85546875" style="3" customWidth="1"/>
    <col min="12290" max="12290" width="13.7109375" style="3" customWidth="1"/>
    <col min="12291" max="12540" width="9.140625" style="3"/>
    <col min="12541" max="12541" width="50.28515625" style="3" customWidth="1"/>
    <col min="12542" max="12542" width="7.140625" style="3" customWidth="1"/>
    <col min="12543" max="12543" width="13.7109375" style="3" customWidth="1"/>
    <col min="12544" max="12544" width="15.7109375" style="3" customWidth="1"/>
    <col min="12545" max="12545" width="16.85546875" style="3" customWidth="1"/>
    <col min="12546" max="12546" width="13.7109375" style="3" customWidth="1"/>
    <col min="12547" max="12796" width="9.140625" style="3"/>
    <col min="12797" max="12797" width="50.28515625" style="3" customWidth="1"/>
    <col min="12798" max="12798" width="7.140625" style="3" customWidth="1"/>
    <col min="12799" max="12799" width="13.7109375" style="3" customWidth="1"/>
    <col min="12800" max="12800" width="15.7109375" style="3" customWidth="1"/>
    <col min="12801" max="12801" width="16.85546875" style="3" customWidth="1"/>
    <col min="12802" max="12802" width="13.7109375" style="3" customWidth="1"/>
    <col min="12803" max="13052" width="9.140625" style="3"/>
    <col min="13053" max="13053" width="50.28515625" style="3" customWidth="1"/>
    <col min="13054" max="13054" width="7.140625" style="3" customWidth="1"/>
    <col min="13055" max="13055" width="13.7109375" style="3" customWidth="1"/>
    <col min="13056" max="13056" width="15.7109375" style="3" customWidth="1"/>
    <col min="13057" max="13057" width="16.85546875" style="3" customWidth="1"/>
    <col min="13058" max="13058" width="13.7109375" style="3" customWidth="1"/>
    <col min="13059" max="13308" width="9.140625" style="3"/>
    <col min="13309" max="13309" width="50.28515625" style="3" customWidth="1"/>
    <col min="13310" max="13310" width="7.140625" style="3" customWidth="1"/>
    <col min="13311" max="13311" width="13.7109375" style="3" customWidth="1"/>
    <col min="13312" max="13312" width="15.7109375" style="3" customWidth="1"/>
    <col min="13313" max="13313" width="16.85546875" style="3" customWidth="1"/>
    <col min="13314" max="13314" width="13.7109375" style="3" customWidth="1"/>
    <col min="13315" max="13564" width="9.140625" style="3"/>
    <col min="13565" max="13565" width="50.28515625" style="3" customWidth="1"/>
    <col min="13566" max="13566" width="7.140625" style="3" customWidth="1"/>
    <col min="13567" max="13567" width="13.7109375" style="3" customWidth="1"/>
    <col min="13568" max="13568" width="15.7109375" style="3" customWidth="1"/>
    <col min="13569" max="13569" width="16.85546875" style="3" customWidth="1"/>
    <col min="13570" max="13570" width="13.7109375" style="3" customWidth="1"/>
    <col min="13571" max="13820" width="9.140625" style="3"/>
    <col min="13821" max="13821" width="50.28515625" style="3" customWidth="1"/>
    <col min="13822" max="13822" width="7.140625" style="3" customWidth="1"/>
    <col min="13823" max="13823" width="13.7109375" style="3" customWidth="1"/>
    <col min="13824" max="13824" width="15.7109375" style="3" customWidth="1"/>
    <col min="13825" max="13825" width="16.85546875" style="3" customWidth="1"/>
    <col min="13826" max="13826" width="13.7109375" style="3" customWidth="1"/>
    <col min="13827" max="14076" width="9.140625" style="3"/>
    <col min="14077" max="14077" width="50.28515625" style="3" customWidth="1"/>
    <col min="14078" max="14078" width="7.140625" style="3" customWidth="1"/>
    <col min="14079" max="14079" width="13.7109375" style="3" customWidth="1"/>
    <col min="14080" max="14080" width="15.7109375" style="3" customWidth="1"/>
    <col min="14081" max="14081" width="16.85546875" style="3" customWidth="1"/>
    <col min="14082" max="14082" width="13.7109375" style="3" customWidth="1"/>
    <col min="14083" max="14332" width="9.140625" style="3"/>
    <col min="14333" max="14333" width="50.28515625" style="3" customWidth="1"/>
    <col min="14334" max="14334" width="7.140625" style="3" customWidth="1"/>
    <col min="14335" max="14335" width="13.7109375" style="3" customWidth="1"/>
    <col min="14336" max="14336" width="15.7109375" style="3" customWidth="1"/>
    <col min="14337" max="14337" width="16.85546875" style="3" customWidth="1"/>
    <col min="14338" max="14338" width="13.7109375" style="3" customWidth="1"/>
    <col min="14339" max="14588" width="9.140625" style="3"/>
    <col min="14589" max="14589" width="50.28515625" style="3" customWidth="1"/>
    <col min="14590" max="14590" width="7.140625" style="3" customWidth="1"/>
    <col min="14591" max="14591" width="13.7109375" style="3" customWidth="1"/>
    <col min="14592" max="14592" width="15.7109375" style="3" customWidth="1"/>
    <col min="14593" max="14593" width="16.85546875" style="3" customWidth="1"/>
    <col min="14594" max="14594" width="13.7109375" style="3" customWidth="1"/>
    <col min="14595" max="14844" width="9.140625" style="3"/>
    <col min="14845" max="14845" width="50.28515625" style="3" customWidth="1"/>
    <col min="14846" max="14846" width="7.140625" style="3" customWidth="1"/>
    <col min="14847" max="14847" width="13.7109375" style="3" customWidth="1"/>
    <col min="14848" max="14848" width="15.7109375" style="3" customWidth="1"/>
    <col min="14849" max="14849" width="16.85546875" style="3" customWidth="1"/>
    <col min="14850" max="14850" width="13.7109375" style="3" customWidth="1"/>
    <col min="14851" max="15100" width="9.140625" style="3"/>
    <col min="15101" max="15101" width="50.28515625" style="3" customWidth="1"/>
    <col min="15102" max="15102" width="7.140625" style="3" customWidth="1"/>
    <col min="15103" max="15103" width="13.7109375" style="3" customWidth="1"/>
    <col min="15104" max="15104" width="15.7109375" style="3" customWidth="1"/>
    <col min="15105" max="15105" width="16.85546875" style="3" customWidth="1"/>
    <col min="15106" max="15106" width="13.7109375" style="3" customWidth="1"/>
    <col min="15107" max="15356" width="9.140625" style="3"/>
    <col min="15357" max="15357" width="50.28515625" style="3" customWidth="1"/>
    <col min="15358" max="15358" width="7.140625" style="3" customWidth="1"/>
    <col min="15359" max="15359" width="13.7109375" style="3" customWidth="1"/>
    <col min="15360" max="15360" width="15.7109375" style="3" customWidth="1"/>
    <col min="15361" max="15361" width="16.85546875" style="3" customWidth="1"/>
    <col min="15362" max="15362" width="13.7109375" style="3" customWidth="1"/>
    <col min="15363" max="15612" width="9.140625" style="3"/>
    <col min="15613" max="15613" width="50.28515625" style="3" customWidth="1"/>
    <col min="15614" max="15614" width="7.140625" style="3" customWidth="1"/>
    <col min="15615" max="15615" width="13.7109375" style="3" customWidth="1"/>
    <col min="15616" max="15616" width="15.7109375" style="3" customWidth="1"/>
    <col min="15617" max="15617" width="16.85546875" style="3" customWidth="1"/>
    <col min="15618" max="15618" width="13.7109375" style="3" customWidth="1"/>
    <col min="15619" max="15868" width="9.140625" style="3"/>
    <col min="15869" max="15869" width="50.28515625" style="3" customWidth="1"/>
    <col min="15870" max="15870" width="7.140625" style="3" customWidth="1"/>
    <col min="15871" max="15871" width="13.7109375" style="3" customWidth="1"/>
    <col min="15872" max="15872" width="15.7109375" style="3" customWidth="1"/>
    <col min="15873" max="15873" width="16.85546875" style="3" customWidth="1"/>
    <col min="15874" max="15874" width="13.7109375" style="3" customWidth="1"/>
    <col min="15875" max="16124" width="9.140625" style="3"/>
    <col min="16125" max="16125" width="50.28515625" style="3" customWidth="1"/>
    <col min="16126" max="16126" width="7.140625" style="3" customWidth="1"/>
    <col min="16127" max="16127" width="13.7109375" style="3" customWidth="1"/>
    <col min="16128" max="16128" width="15.7109375" style="3" customWidth="1"/>
    <col min="16129" max="16129" width="16.85546875" style="3" customWidth="1"/>
    <col min="16130" max="16130" width="13.7109375" style="3" customWidth="1"/>
    <col min="16131" max="16384" width="9.140625" style="3"/>
  </cols>
  <sheetData>
    <row r="1" spans="1:7" s="2" customFormat="1" ht="15" x14ac:dyDescent="0.2">
      <c r="A1" s="876"/>
      <c r="B1" s="877" t="s">
        <v>0</v>
      </c>
      <c r="C1" s="877"/>
      <c r="D1" s="877"/>
      <c r="E1" s="1" t="s">
        <v>1</v>
      </c>
      <c r="F1" s="878" t="s">
        <v>2</v>
      </c>
      <c r="G1" s="879"/>
    </row>
    <row r="2" spans="1:7" s="2" customFormat="1" ht="15" x14ac:dyDescent="0.2">
      <c r="A2" s="876"/>
      <c r="B2" s="877"/>
      <c r="C2" s="877"/>
      <c r="D2" s="877"/>
      <c r="E2" s="1" t="s">
        <v>3</v>
      </c>
      <c r="F2" s="878">
        <v>2</v>
      </c>
      <c r="G2" s="879"/>
    </row>
    <row r="3" spans="1:7" s="2" customFormat="1" ht="15" x14ac:dyDescent="0.2">
      <c r="A3" s="876"/>
      <c r="B3" s="877"/>
      <c r="C3" s="877"/>
      <c r="D3" s="877"/>
      <c r="E3" s="1" t="s">
        <v>4</v>
      </c>
      <c r="F3" s="880">
        <v>43164</v>
      </c>
      <c r="G3" s="881"/>
    </row>
    <row r="4" spans="1:7" s="2" customFormat="1" ht="15" x14ac:dyDescent="0.2">
      <c r="A4" s="876"/>
      <c r="B4" s="877"/>
      <c r="C4" s="877"/>
      <c r="D4" s="877"/>
      <c r="E4" s="1" t="s">
        <v>5</v>
      </c>
      <c r="F4" s="878">
        <v>1</v>
      </c>
      <c r="G4" s="879"/>
    </row>
    <row r="6" spans="1:7" s="7" customFormat="1" ht="15.75" customHeight="1" x14ac:dyDescent="0.25">
      <c r="A6" s="871" t="s">
        <v>6</v>
      </c>
      <c r="B6" s="872"/>
      <c r="C6" s="875" t="s">
        <v>7</v>
      </c>
      <c r="D6" s="875" t="s">
        <v>8</v>
      </c>
      <c r="E6" s="875" t="s">
        <v>9</v>
      </c>
      <c r="F6" s="875" t="s">
        <v>10</v>
      </c>
      <c r="G6" s="875" t="s">
        <v>11</v>
      </c>
    </row>
    <row r="7" spans="1:7" s="7" customFormat="1" ht="15.75" x14ac:dyDescent="0.25">
      <c r="A7" s="873"/>
      <c r="B7" s="874"/>
      <c r="C7" s="875"/>
      <c r="D7" s="875"/>
      <c r="E7" s="875"/>
      <c r="F7" s="875"/>
      <c r="G7" s="875"/>
    </row>
    <row r="8" spans="1:7" s="2" customFormat="1" ht="12.75" x14ac:dyDescent="0.2">
      <c r="A8" s="882"/>
      <c r="B8" s="883"/>
      <c r="C8" s="8"/>
      <c r="D8" s="8" t="s">
        <v>12</v>
      </c>
      <c r="E8" s="8" t="s">
        <v>13</v>
      </c>
      <c r="F8" s="8" t="s">
        <v>14</v>
      </c>
      <c r="G8" s="9"/>
    </row>
    <row r="9" spans="1:7" x14ac:dyDescent="0.25">
      <c r="A9" s="869" t="s">
        <v>15</v>
      </c>
      <c r="B9" s="870"/>
      <c r="C9" s="10"/>
      <c r="D9" s="10"/>
      <c r="E9" s="10"/>
      <c r="F9" s="11"/>
      <c r="G9" s="12"/>
    </row>
    <row r="10" spans="1:7" x14ac:dyDescent="0.25">
      <c r="A10" s="869" t="s">
        <v>16</v>
      </c>
      <c r="B10" s="870"/>
      <c r="C10" s="10"/>
      <c r="D10" s="10"/>
      <c r="E10" s="10"/>
      <c r="F10" s="11"/>
      <c r="G10" s="12"/>
    </row>
    <row r="11" spans="1:7" x14ac:dyDescent="0.25">
      <c r="A11" s="869" t="s">
        <v>17</v>
      </c>
      <c r="B11" s="870"/>
      <c r="C11" s="10"/>
      <c r="D11" s="13"/>
      <c r="E11" s="13"/>
      <c r="F11" s="11"/>
      <c r="G11" s="12"/>
    </row>
    <row r="12" spans="1:7" x14ac:dyDescent="0.25">
      <c r="A12" s="857" t="s">
        <v>18</v>
      </c>
      <c r="B12" s="858"/>
      <c r="C12" s="10" t="s">
        <v>19</v>
      </c>
      <c r="D12" s="14">
        <v>95.5</v>
      </c>
      <c r="E12" s="14">
        <v>96.657883194284196</v>
      </c>
      <c r="F12" s="15">
        <f>(E12-D12)/D12</f>
        <v>1.2124431353761213E-2</v>
      </c>
      <c r="G12" s="12"/>
    </row>
    <row r="13" spans="1:7" x14ac:dyDescent="0.25">
      <c r="A13" s="857" t="s">
        <v>20</v>
      </c>
      <c r="B13" s="858"/>
      <c r="C13" s="10" t="s">
        <v>19</v>
      </c>
      <c r="D13" s="14">
        <v>94.5</v>
      </c>
      <c r="E13" s="14">
        <v>95.150952953153407</v>
      </c>
      <c r="F13" s="15">
        <f t="shared" ref="F13:F76" si="0">(E13-D13)/D13</f>
        <v>6.8883910386603924E-3</v>
      </c>
      <c r="G13" s="12"/>
    </row>
    <row r="14" spans="1:7" x14ac:dyDescent="0.25">
      <c r="A14" s="869" t="s">
        <v>21</v>
      </c>
      <c r="B14" s="870"/>
      <c r="C14" s="10"/>
      <c r="D14" s="14"/>
      <c r="E14" s="14"/>
      <c r="F14" s="15"/>
      <c r="G14" s="12"/>
    </row>
    <row r="15" spans="1:7" x14ac:dyDescent="0.25">
      <c r="A15" s="857" t="s">
        <v>18</v>
      </c>
      <c r="B15" s="858"/>
      <c r="C15" s="10" t="s">
        <v>19</v>
      </c>
      <c r="D15" s="14">
        <v>98</v>
      </c>
      <c r="E15" s="14">
        <v>99.270095689126506</v>
      </c>
      <c r="F15" s="15">
        <f t="shared" si="0"/>
        <v>1.2960160093127617E-2</v>
      </c>
      <c r="G15" s="12"/>
    </row>
    <row r="16" spans="1:7" x14ac:dyDescent="0.25">
      <c r="A16" s="857" t="s">
        <v>20</v>
      </c>
      <c r="B16" s="858"/>
      <c r="C16" s="10" t="s">
        <v>19</v>
      </c>
      <c r="D16" s="14">
        <v>98</v>
      </c>
      <c r="E16" s="14">
        <v>98.671978420321196</v>
      </c>
      <c r="F16" s="15">
        <f t="shared" si="0"/>
        <v>6.856922656338733E-3</v>
      </c>
      <c r="G16" s="12"/>
    </row>
    <row r="17" spans="1:242" x14ac:dyDescent="0.25">
      <c r="A17" s="869" t="s">
        <v>22</v>
      </c>
      <c r="B17" s="870"/>
      <c r="C17" s="10"/>
      <c r="D17" s="14"/>
      <c r="E17" s="16"/>
      <c r="F17" s="15"/>
      <c r="G17" s="12"/>
    </row>
    <row r="18" spans="1:242" x14ac:dyDescent="0.25">
      <c r="A18" s="857" t="s">
        <v>23</v>
      </c>
      <c r="B18" s="858"/>
      <c r="C18" s="10" t="s">
        <v>19</v>
      </c>
      <c r="D18" s="14">
        <v>99.5</v>
      </c>
      <c r="E18" s="14">
        <v>99.641369369369372</v>
      </c>
      <c r="F18" s="15">
        <f t="shared" si="0"/>
        <v>1.4207976821042374E-3</v>
      </c>
      <c r="G18" s="12"/>
    </row>
    <row r="19" spans="1:242" x14ac:dyDescent="0.25">
      <c r="A19" s="857" t="s">
        <v>24</v>
      </c>
      <c r="B19" s="858"/>
      <c r="C19" s="10" t="s">
        <v>19</v>
      </c>
      <c r="D19" s="17"/>
      <c r="E19" s="17"/>
      <c r="F19" s="18" t="e">
        <f t="shared" si="0"/>
        <v>#DIV/0!</v>
      </c>
      <c r="G19" s="12"/>
    </row>
    <row r="20" spans="1:242" x14ac:dyDescent="0.25">
      <c r="A20" s="857" t="s">
        <v>25</v>
      </c>
      <c r="B20" s="858"/>
      <c r="C20" s="10" t="s">
        <v>19</v>
      </c>
      <c r="D20" s="14">
        <v>99.5</v>
      </c>
      <c r="E20" s="14">
        <v>99.987675849157526</v>
      </c>
      <c r="F20" s="15">
        <f t="shared" si="0"/>
        <v>4.9012648156535272E-3</v>
      </c>
      <c r="G20" s="12"/>
    </row>
    <row r="21" spans="1:242" x14ac:dyDescent="0.25">
      <c r="A21" s="857" t="s">
        <v>26</v>
      </c>
      <c r="B21" s="858"/>
      <c r="C21" s="10" t="s">
        <v>19</v>
      </c>
      <c r="D21" s="14"/>
      <c r="E21" s="14"/>
      <c r="F21" s="19" t="e">
        <f>(E21-D21)/D21</f>
        <v>#DIV/0!</v>
      </c>
      <c r="G21" s="12"/>
    </row>
    <row r="22" spans="1:242" x14ac:dyDescent="0.25">
      <c r="A22" s="857" t="s">
        <v>27</v>
      </c>
      <c r="B22" s="858"/>
      <c r="C22" s="10" t="s">
        <v>19</v>
      </c>
      <c r="D22" s="14"/>
      <c r="E22" s="14"/>
      <c r="F22" s="18" t="e">
        <f t="shared" si="0"/>
        <v>#DIV/0!</v>
      </c>
      <c r="G22" s="12"/>
    </row>
    <row r="23" spans="1:242" x14ac:dyDescent="0.25">
      <c r="A23" s="857" t="s">
        <v>28</v>
      </c>
      <c r="B23" s="858"/>
      <c r="C23" s="10" t="s">
        <v>19</v>
      </c>
      <c r="D23" s="14">
        <v>99.5</v>
      </c>
      <c r="E23" s="14">
        <v>99.938086945304434</v>
      </c>
      <c r="F23" s="15">
        <f t="shared" si="0"/>
        <v>4.4028838724063726E-3</v>
      </c>
      <c r="G23" s="20"/>
    </row>
    <row r="24" spans="1:242" x14ac:dyDescent="0.25">
      <c r="A24" s="857" t="s">
        <v>29</v>
      </c>
      <c r="B24" s="858"/>
      <c r="C24" s="10" t="s">
        <v>19</v>
      </c>
      <c r="D24" s="14"/>
      <c r="E24" s="14"/>
      <c r="F24" s="18" t="e">
        <f t="shared" si="0"/>
        <v>#DIV/0!</v>
      </c>
      <c r="G24" s="20"/>
    </row>
    <row r="25" spans="1:242" x14ac:dyDescent="0.25">
      <c r="A25" s="857" t="s">
        <v>30</v>
      </c>
      <c r="B25" s="858"/>
      <c r="C25" s="10" t="s">
        <v>19</v>
      </c>
      <c r="D25" s="14">
        <v>99.5</v>
      </c>
      <c r="E25" s="14">
        <v>99.988975637287183</v>
      </c>
      <c r="F25" s="15">
        <f t="shared" si="0"/>
        <v>4.914328012936512E-3</v>
      </c>
      <c r="G25" s="20"/>
    </row>
    <row r="26" spans="1:242" x14ac:dyDescent="0.25">
      <c r="A26" s="857" t="s">
        <v>31</v>
      </c>
      <c r="B26" s="858"/>
      <c r="C26" s="10" t="s">
        <v>19</v>
      </c>
      <c r="D26" s="14"/>
      <c r="E26" s="14"/>
      <c r="F26" s="18" t="e">
        <f t="shared" si="0"/>
        <v>#DIV/0!</v>
      </c>
      <c r="G26" s="20"/>
    </row>
    <row r="27" spans="1:242" x14ac:dyDescent="0.25">
      <c r="A27" s="857" t="s">
        <v>32</v>
      </c>
      <c r="B27" s="858"/>
      <c r="C27" s="10" t="s">
        <v>19</v>
      </c>
      <c r="D27" s="14"/>
      <c r="E27" s="21"/>
      <c r="F27" s="18" t="e">
        <f t="shared" si="0"/>
        <v>#DIV/0!</v>
      </c>
      <c r="G27" s="20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</row>
    <row r="28" spans="1:242" x14ac:dyDescent="0.25">
      <c r="A28" s="869" t="s">
        <v>33</v>
      </c>
      <c r="B28" s="870"/>
      <c r="C28" s="10"/>
      <c r="D28" s="23"/>
      <c r="E28" s="23"/>
      <c r="F28" s="18" t="e">
        <f t="shared" si="0"/>
        <v>#DIV/0!</v>
      </c>
      <c r="G28" s="20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</row>
    <row r="29" spans="1:242" ht="17.25" x14ac:dyDescent="0.25">
      <c r="A29" s="869" t="s">
        <v>34</v>
      </c>
      <c r="B29" s="870"/>
      <c r="C29" s="10" t="s">
        <v>35</v>
      </c>
      <c r="D29" s="24">
        <v>137</v>
      </c>
      <c r="E29" s="24">
        <v>136.22641764459792</v>
      </c>
      <c r="F29" s="15">
        <f t="shared" si="0"/>
        <v>-5.6465865357816346E-3</v>
      </c>
      <c r="G29" s="20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</row>
    <row r="30" spans="1:242" x14ac:dyDescent="0.25">
      <c r="A30" s="857" t="s">
        <v>36</v>
      </c>
      <c r="B30" s="858"/>
      <c r="C30" s="10" t="s">
        <v>37</v>
      </c>
      <c r="D30" s="24">
        <v>130</v>
      </c>
      <c r="E30" s="24">
        <v>124.16553724890443</v>
      </c>
      <c r="F30" s="15">
        <f t="shared" si="0"/>
        <v>-4.4880482700735171E-2</v>
      </c>
      <c r="G30" s="20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</row>
    <row r="31" spans="1:242" x14ac:dyDescent="0.25">
      <c r="A31" s="857" t="s">
        <v>38</v>
      </c>
      <c r="B31" s="858"/>
      <c r="C31" s="10" t="s">
        <v>37</v>
      </c>
      <c r="D31" s="24">
        <v>110</v>
      </c>
      <c r="E31" s="24">
        <v>109.36045865914394</v>
      </c>
      <c r="F31" s="15">
        <f t="shared" si="0"/>
        <v>-5.8140121896005066E-3</v>
      </c>
      <c r="G31" s="20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</row>
    <row r="32" spans="1:242" x14ac:dyDescent="0.25">
      <c r="A32" s="857" t="s">
        <v>39</v>
      </c>
      <c r="B32" s="858"/>
      <c r="C32" s="10" t="s">
        <v>37</v>
      </c>
      <c r="D32" s="24"/>
      <c r="E32" s="24"/>
      <c r="F32" s="18" t="e">
        <f t="shared" si="0"/>
        <v>#DIV/0!</v>
      </c>
      <c r="G32" s="20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</row>
    <row r="33" spans="1:242" x14ac:dyDescent="0.25">
      <c r="A33" s="857" t="s">
        <v>40</v>
      </c>
      <c r="B33" s="858"/>
      <c r="C33" s="10" t="s">
        <v>37</v>
      </c>
      <c r="D33" s="24">
        <v>120.5</v>
      </c>
      <c r="E33" s="24">
        <v>118.57556335650099</v>
      </c>
      <c r="F33" s="15">
        <f t="shared" si="0"/>
        <v>-1.5970428576755246E-2</v>
      </c>
      <c r="G33" s="20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</row>
    <row r="34" spans="1:242" x14ac:dyDescent="0.25">
      <c r="A34" s="857" t="s">
        <v>41</v>
      </c>
      <c r="B34" s="858"/>
      <c r="C34" s="10" t="s">
        <v>37</v>
      </c>
      <c r="D34" s="24"/>
      <c r="E34" s="24"/>
      <c r="F34" s="18" t="e">
        <f t="shared" si="0"/>
        <v>#DIV/0!</v>
      </c>
      <c r="G34" s="20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</row>
    <row r="35" spans="1:242" x14ac:dyDescent="0.25">
      <c r="A35" s="857" t="s">
        <v>42</v>
      </c>
      <c r="B35" s="858"/>
      <c r="C35" s="10" t="s">
        <v>37</v>
      </c>
      <c r="D35" s="24"/>
      <c r="E35" s="24"/>
      <c r="F35" s="18" t="e">
        <f t="shared" si="0"/>
        <v>#DIV/0!</v>
      </c>
      <c r="G35" s="20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</row>
    <row r="36" spans="1:242" x14ac:dyDescent="0.25">
      <c r="A36" s="857" t="s">
        <v>43</v>
      </c>
      <c r="B36" s="858"/>
      <c r="C36" s="10" t="s">
        <v>37</v>
      </c>
      <c r="D36" s="24"/>
      <c r="E36" s="24"/>
      <c r="F36" s="18" t="e">
        <f t="shared" si="0"/>
        <v>#DIV/0!</v>
      </c>
      <c r="G36" s="20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</row>
    <row r="37" spans="1:242" ht="17.25" x14ac:dyDescent="0.25">
      <c r="A37" s="869" t="s">
        <v>44</v>
      </c>
      <c r="B37" s="870"/>
      <c r="C37" s="10" t="s">
        <v>35</v>
      </c>
      <c r="D37" s="24">
        <v>46</v>
      </c>
      <c r="E37" s="24">
        <v>45.412009775914825</v>
      </c>
      <c r="F37" s="15">
        <f t="shared" si="0"/>
        <v>-1.2782396175764672E-2</v>
      </c>
      <c r="G37" s="20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</row>
    <row r="38" spans="1:242" x14ac:dyDescent="0.25">
      <c r="A38" s="857" t="s">
        <v>36</v>
      </c>
      <c r="B38" s="858"/>
      <c r="C38" s="10" t="s">
        <v>37</v>
      </c>
      <c r="D38" s="24">
        <v>43.5</v>
      </c>
      <c r="E38" s="24">
        <v>41.375684409175854</v>
      </c>
      <c r="F38" s="15">
        <f t="shared" si="0"/>
        <v>-4.8834841168371175E-2</v>
      </c>
      <c r="G38" s="20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</row>
    <row r="39" spans="1:242" x14ac:dyDescent="0.25">
      <c r="A39" s="857" t="s">
        <v>38</v>
      </c>
      <c r="B39" s="858"/>
      <c r="C39" s="10" t="s">
        <v>37</v>
      </c>
      <c r="D39" s="24">
        <v>37</v>
      </c>
      <c r="E39" s="24">
        <v>35.910506403378989</v>
      </c>
      <c r="F39" s="15">
        <f t="shared" si="0"/>
        <v>-2.9445772881648954E-2</v>
      </c>
      <c r="G39" s="20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</row>
    <row r="40" spans="1:242" x14ac:dyDescent="0.25">
      <c r="A40" s="857" t="s">
        <v>39</v>
      </c>
      <c r="B40" s="858"/>
      <c r="C40" s="10" t="s">
        <v>37</v>
      </c>
      <c r="D40" s="24"/>
      <c r="E40" s="24"/>
      <c r="F40" s="18" t="e">
        <f t="shared" si="0"/>
        <v>#DIV/0!</v>
      </c>
      <c r="G40" s="20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</row>
    <row r="41" spans="1:242" x14ac:dyDescent="0.25">
      <c r="A41" s="857" t="s">
        <v>40</v>
      </c>
      <c r="B41" s="858"/>
      <c r="C41" s="10" t="s">
        <v>37</v>
      </c>
      <c r="D41" s="24">
        <v>40</v>
      </c>
      <c r="E41" s="24">
        <v>39.532771645255572</v>
      </c>
      <c r="F41" s="15">
        <f t="shared" si="0"/>
        <v>-1.16807088686107E-2</v>
      </c>
      <c r="G41" s="20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</row>
    <row r="42" spans="1:242" x14ac:dyDescent="0.25">
      <c r="A42" s="857" t="s">
        <v>41</v>
      </c>
      <c r="B42" s="858"/>
      <c r="C42" s="10" t="s">
        <v>37</v>
      </c>
      <c r="D42" s="24"/>
      <c r="E42" s="24"/>
      <c r="F42" s="18" t="e">
        <f t="shared" si="0"/>
        <v>#DIV/0!</v>
      </c>
      <c r="G42" s="20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</row>
    <row r="43" spans="1:242" x14ac:dyDescent="0.25">
      <c r="A43" s="857" t="s">
        <v>42</v>
      </c>
      <c r="B43" s="858"/>
      <c r="C43" s="10" t="s">
        <v>37</v>
      </c>
      <c r="D43" s="24"/>
      <c r="E43" s="24"/>
      <c r="F43" s="18" t="e">
        <f t="shared" si="0"/>
        <v>#DIV/0!</v>
      </c>
      <c r="G43" s="20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</row>
    <row r="44" spans="1:242" x14ac:dyDescent="0.25">
      <c r="A44" s="857" t="s">
        <v>43</v>
      </c>
      <c r="B44" s="858"/>
      <c r="C44" s="10" t="s">
        <v>37</v>
      </c>
      <c r="D44" s="24"/>
      <c r="E44" s="24"/>
      <c r="F44" s="18" t="e">
        <f t="shared" si="0"/>
        <v>#DIV/0!</v>
      </c>
      <c r="G44" s="20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</row>
    <row r="45" spans="1:242" x14ac:dyDescent="0.25">
      <c r="A45" s="867" t="s">
        <v>45</v>
      </c>
      <c r="B45" s="868"/>
      <c r="C45" s="10" t="s">
        <v>35</v>
      </c>
      <c r="D45" s="25">
        <v>0.09</v>
      </c>
      <c r="E45" s="25">
        <v>8.6465246849226962E-2</v>
      </c>
      <c r="F45" s="15">
        <f t="shared" si="0"/>
        <v>-3.9275035008589275E-2</v>
      </c>
      <c r="G45" s="20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</row>
    <row r="46" spans="1:242" x14ac:dyDescent="0.25">
      <c r="A46" s="857" t="s">
        <v>36</v>
      </c>
      <c r="B46" s="858"/>
      <c r="C46" s="10" t="s">
        <v>37</v>
      </c>
      <c r="D46" s="25">
        <v>8.4000000000000005E-2</v>
      </c>
      <c r="E46" s="25">
        <v>8.0071056698850562E-2</v>
      </c>
      <c r="F46" s="15">
        <f t="shared" si="0"/>
        <v>-4.6773134537493363E-2</v>
      </c>
      <c r="G46" s="20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</row>
    <row r="47" spans="1:242" x14ac:dyDescent="0.25">
      <c r="A47" s="857" t="s">
        <v>38</v>
      </c>
      <c r="B47" s="858"/>
      <c r="C47" s="10" t="s">
        <v>37</v>
      </c>
      <c r="D47" s="25">
        <v>7.5999999999999998E-2</v>
      </c>
      <c r="E47" s="25">
        <v>6.9455401102005834E-2</v>
      </c>
      <c r="F47" s="15">
        <f t="shared" si="0"/>
        <v>-8.6113143394660058E-2</v>
      </c>
      <c r="G47" s="20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</row>
    <row r="48" spans="1:242" x14ac:dyDescent="0.25">
      <c r="A48" s="857" t="s">
        <v>39</v>
      </c>
      <c r="B48" s="858"/>
      <c r="C48" s="10"/>
      <c r="D48" s="25"/>
      <c r="E48" s="25"/>
      <c r="F48" s="18" t="e">
        <f t="shared" si="0"/>
        <v>#DIV/0!</v>
      </c>
      <c r="G48" s="20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</row>
    <row r="49" spans="1:242" x14ac:dyDescent="0.25">
      <c r="A49" s="857" t="s">
        <v>40</v>
      </c>
      <c r="B49" s="858"/>
      <c r="C49" s="10" t="s">
        <v>37</v>
      </c>
      <c r="D49" s="25">
        <v>8.3000000000000004E-2</v>
      </c>
      <c r="E49" s="25">
        <v>7.6481496091851592E-2</v>
      </c>
      <c r="F49" s="15">
        <f t="shared" si="0"/>
        <v>-7.8536191664438704E-2</v>
      </c>
      <c r="G49" s="20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</row>
    <row r="50" spans="1:242" x14ac:dyDescent="0.25">
      <c r="A50" s="857" t="s">
        <v>41</v>
      </c>
      <c r="B50" s="858"/>
      <c r="C50" s="10" t="s">
        <v>37</v>
      </c>
      <c r="D50" s="25"/>
      <c r="E50" s="25"/>
      <c r="F50" s="18" t="e">
        <f t="shared" si="0"/>
        <v>#DIV/0!</v>
      </c>
      <c r="G50" s="20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</row>
    <row r="51" spans="1:242" x14ac:dyDescent="0.25">
      <c r="A51" s="857" t="s">
        <v>42</v>
      </c>
      <c r="B51" s="858"/>
      <c r="C51" s="10" t="s">
        <v>37</v>
      </c>
      <c r="D51" s="25"/>
      <c r="E51" s="25"/>
      <c r="F51" s="18" t="e">
        <f t="shared" si="0"/>
        <v>#DIV/0!</v>
      </c>
      <c r="G51" s="20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</row>
    <row r="52" spans="1:242" x14ac:dyDescent="0.25">
      <c r="A52" s="857" t="s">
        <v>43</v>
      </c>
      <c r="B52" s="858"/>
      <c r="C52" s="10" t="s">
        <v>37</v>
      </c>
      <c r="D52" s="25"/>
      <c r="E52" s="25"/>
      <c r="F52" s="18" t="e">
        <f t="shared" si="0"/>
        <v>#DIV/0!</v>
      </c>
      <c r="G52" s="20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</row>
    <row r="53" spans="1:242" x14ac:dyDescent="0.25">
      <c r="A53" s="867" t="s">
        <v>46</v>
      </c>
      <c r="B53" s="868"/>
      <c r="C53" s="10" t="s">
        <v>35</v>
      </c>
      <c r="D53" s="25">
        <v>0.24</v>
      </c>
      <c r="E53" s="25">
        <v>0.23208525442671943</v>
      </c>
      <c r="F53" s="15">
        <f t="shared" si="0"/>
        <v>-3.297810655533568E-2</v>
      </c>
      <c r="G53" s="20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</row>
    <row r="54" spans="1:242" x14ac:dyDescent="0.25">
      <c r="A54" s="857" t="s">
        <v>36</v>
      </c>
      <c r="B54" s="858"/>
      <c r="C54" s="10" t="s">
        <v>37</v>
      </c>
      <c r="D54" s="25">
        <v>0.22500000000000001</v>
      </c>
      <c r="E54" s="25">
        <v>0.21378027648206532</v>
      </c>
      <c r="F54" s="15">
        <f t="shared" si="0"/>
        <v>-4.9865437857487475E-2</v>
      </c>
      <c r="G54" s="20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</row>
    <row r="55" spans="1:242" x14ac:dyDescent="0.25">
      <c r="A55" s="857" t="s">
        <v>38</v>
      </c>
      <c r="B55" s="858"/>
      <c r="C55" s="10" t="s">
        <v>37</v>
      </c>
      <c r="D55" s="25">
        <v>0.2</v>
      </c>
      <c r="E55" s="25">
        <v>0.18514130942138265</v>
      </c>
      <c r="F55" s="15">
        <f t="shared" si="0"/>
        <v>-7.4293452893086781E-2</v>
      </c>
      <c r="G55" s="20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</row>
    <row r="56" spans="1:242" x14ac:dyDescent="0.25">
      <c r="A56" s="857" t="s">
        <v>39</v>
      </c>
      <c r="B56" s="858"/>
      <c r="C56" s="10" t="s">
        <v>37</v>
      </c>
      <c r="D56" s="25"/>
      <c r="E56" s="25"/>
      <c r="F56" s="18" t="e">
        <f t="shared" si="0"/>
        <v>#DIV/0!</v>
      </c>
      <c r="G56" s="20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</row>
    <row r="57" spans="1:242" x14ac:dyDescent="0.25">
      <c r="A57" s="857" t="s">
        <v>40</v>
      </c>
      <c r="B57" s="858"/>
      <c r="C57" s="10" t="s">
        <v>37</v>
      </c>
      <c r="D57" s="25">
        <v>0.22</v>
      </c>
      <c r="E57" s="25">
        <v>0.20411245383383911</v>
      </c>
      <c r="F57" s="15">
        <f t="shared" si="0"/>
        <v>-7.2216118937094967E-2</v>
      </c>
      <c r="G57" s="20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</row>
    <row r="58" spans="1:242" x14ac:dyDescent="0.25">
      <c r="A58" s="857" t="s">
        <v>41</v>
      </c>
      <c r="B58" s="858"/>
      <c r="C58" s="10" t="s">
        <v>37</v>
      </c>
      <c r="D58" s="25"/>
      <c r="E58" s="25"/>
      <c r="F58" s="18" t="e">
        <f t="shared" si="0"/>
        <v>#DIV/0!</v>
      </c>
      <c r="G58" s="20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</row>
    <row r="59" spans="1:242" x14ac:dyDescent="0.25">
      <c r="A59" s="857" t="s">
        <v>42</v>
      </c>
      <c r="B59" s="858"/>
      <c r="C59" s="10" t="s">
        <v>37</v>
      </c>
      <c r="D59" s="25"/>
      <c r="E59" s="25"/>
      <c r="F59" s="18" t="e">
        <f t="shared" si="0"/>
        <v>#DIV/0!</v>
      </c>
      <c r="G59" s="20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  <c r="GW59" s="22"/>
      <c r="GX59" s="22"/>
      <c r="GY59" s="22"/>
      <c r="GZ59" s="22"/>
      <c r="HA59" s="22"/>
      <c r="HB59" s="22"/>
      <c r="HC59" s="22"/>
      <c r="HD59" s="22"/>
      <c r="HE59" s="22"/>
      <c r="HF59" s="22"/>
      <c r="HG59" s="22"/>
      <c r="HH59" s="22"/>
      <c r="HI59" s="22"/>
      <c r="HJ59" s="22"/>
      <c r="HK59" s="22"/>
      <c r="HL59" s="22"/>
      <c r="HM59" s="22"/>
      <c r="HN59" s="22"/>
      <c r="HO59" s="22"/>
      <c r="HP59" s="22"/>
      <c r="HQ59" s="22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  <c r="IH59" s="22"/>
    </row>
    <row r="60" spans="1:242" x14ac:dyDescent="0.25">
      <c r="A60" s="857" t="s">
        <v>43</v>
      </c>
      <c r="B60" s="858"/>
      <c r="C60" s="10" t="s">
        <v>37</v>
      </c>
      <c r="D60" s="25"/>
      <c r="E60" s="25"/>
      <c r="F60" s="18" t="e">
        <f t="shared" si="0"/>
        <v>#DIV/0!</v>
      </c>
      <c r="G60" s="20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</row>
    <row r="61" spans="1:242" ht="17.25" x14ac:dyDescent="0.25">
      <c r="A61" s="863" t="s">
        <v>47</v>
      </c>
      <c r="B61" s="864"/>
      <c r="C61" s="10" t="s">
        <v>35</v>
      </c>
      <c r="D61" s="26">
        <v>186</v>
      </c>
      <c r="E61" s="26">
        <v>185.58505768519552</v>
      </c>
      <c r="F61" s="15">
        <f t="shared" si="0"/>
        <v>-2.2308726602391265E-3</v>
      </c>
      <c r="G61" s="20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</row>
    <row r="62" spans="1:242" x14ac:dyDescent="0.25">
      <c r="A62" s="857" t="s">
        <v>48</v>
      </c>
      <c r="B62" s="858"/>
      <c r="C62" s="10" t="s">
        <v>37</v>
      </c>
      <c r="D62" s="26"/>
      <c r="E62" s="26"/>
      <c r="F62" s="18" t="e">
        <f t="shared" si="0"/>
        <v>#DIV/0!</v>
      </c>
      <c r="G62" s="20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</row>
    <row r="63" spans="1:242" x14ac:dyDescent="0.25">
      <c r="A63" s="857" t="s">
        <v>49</v>
      </c>
      <c r="B63" s="858"/>
      <c r="C63" s="10" t="s">
        <v>37</v>
      </c>
      <c r="D63" s="26">
        <v>166.5</v>
      </c>
      <c r="E63" s="26">
        <v>162.5329071079353</v>
      </c>
      <c r="F63" s="15">
        <f t="shared" si="0"/>
        <v>-2.3826383736124317E-2</v>
      </c>
      <c r="G63" s="20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</row>
    <row r="64" spans="1:242" x14ac:dyDescent="0.25">
      <c r="A64" s="857" t="s">
        <v>50</v>
      </c>
      <c r="B64" s="858"/>
      <c r="C64" s="10" t="s">
        <v>37</v>
      </c>
      <c r="D64" s="26"/>
      <c r="E64" s="26"/>
      <c r="F64" s="18" t="e">
        <f t="shared" si="0"/>
        <v>#DIV/0!</v>
      </c>
      <c r="G64" s="20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</row>
    <row r="65" spans="1:242" x14ac:dyDescent="0.25">
      <c r="A65" s="867" t="str">
        <f>$A$45</f>
        <v>3. Houblon cao (50%)/1000 L  nha 13 oP (75% Malt)</v>
      </c>
      <c r="B65" s="868"/>
      <c r="C65" s="10" t="s">
        <v>35</v>
      </c>
      <c r="D65" s="27">
        <v>0.09</v>
      </c>
      <c r="E65" s="27">
        <v>8.9771877909614911E-2</v>
      </c>
      <c r="F65" s="15">
        <f t="shared" si="0"/>
        <v>-2.5346898931676177E-3</v>
      </c>
      <c r="G65" s="20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  <c r="IH65" s="22"/>
    </row>
    <row r="66" spans="1:242" x14ac:dyDescent="0.25">
      <c r="A66" s="857" t="s">
        <v>48</v>
      </c>
      <c r="B66" s="858"/>
      <c r="C66" s="10" t="s">
        <v>37</v>
      </c>
      <c r="D66" s="27"/>
      <c r="E66" s="27"/>
      <c r="F66" s="18" t="e">
        <f t="shared" si="0"/>
        <v>#DIV/0!</v>
      </c>
      <c r="G66" s="20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  <c r="ID66" s="22"/>
      <c r="IE66" s="22"/>
      <c r="IF66" s="22"/>
      <c r="IG66" s="22"/>
      <c r="IH66" s="22"/>
    </row>
    <row r="67" spans="1:242" x14ac:dyDescent="0.25">
      <c r="A67" s="857" t="s">
        <v>49</v>
      </c>
      <c r="B67" s="858"/>
      <c r="C67" s="10" t="s">
        <v>37</v>
      </c>
      <c r="D67" s="27">
        <v>8.3500000000000005E-2</v>
      </c>
      <c r="E67" s="27">
        <v>7.85624294847687E-2</v>
      </c>
      <c r="F67" s="15">
        <f t="shared" si="0"/>
        <v>-5.9132581020734182E-2</v>
      </c>
      <c r="G67" s="20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  <c r="ID67" s="22"/>
      <c r="IE67" s="22"/>
      <c r="IF67" s="22"/>
      <c r="IG67" s="22"/>
      <c r="IH67" s="22"/>
    </row>
    <row r="68" spans="1:242" x14ac:dyDescent="0.25">
      <c r="A68" s="857" t="s">
        <v>50</v>
      </c>
      <c r="B68" s="858"/>
      <c r="C68" s="10" t="s">
        <v>37</v>
      </c>
      <c r="D68" s="27"/>
      <c r="E68" s="27"/>
      <c r="F68" s="18" t="e">
        <f t="shared" si="0"/>
        <v>#DIV/0!</v>
      </c>
      <c r="G68" s="20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  <c r="EQ68" s="22"/>
      <c r="ER68" s="22"/>
      <c r="ES68" s="22"/>
      <c r="ET68" s="22"/>
      <c r="EU68" s="22"/>
      <c r="EV68" s="22"/>
      <c r="EW68" s="22"/>
      <c r="EX68" s="22"/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  <c r="GW68" s="22"/>
      <c r="GX68" s="22"/>
      <c r="GY68" s="22"/>
      <c r="GZ68" s="22"/>
      <c r="HA68" s="22"/>
      <c r="HB68" s="22"/>
      <c r="HC68" s="22"/>
      <c r="HD68" s="22"/>
      <c r="HE68" s="22"/>
      <c r="HF68" s="22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22"/>
      <c r="HR68" s="22"/>
      <c r="HS68" s="22"/>
      <c r="HT68" s="22"/>
      <c r="HU68" s="22"/>
      <c r="HV68" s="22"/>
      <c r="HW68" s="22"/>
      <c r="HX68" s="22"/>
      <c r="HY68" s="22"/>
      <c r="HZ68" s="22"/>
      <c r="IA68" s="22"/>
      <c r="IB68" s="22"/>
      <c r="IC68" s="22"/>
      <c r="ID68" s="22"/>
      <c r="IE68" s="22"/>
      <c r="IF68" s="22"/>
      <c r="IG68" s="22"/>
      <c r="IH68" s="22"/>
    </row>
    <row r="69" spans="1:242" x14ac:dyDescent="0.25">
      <c r="A69" s="867" t="s">
        <v>51</v>
      </c>
      <c r="B69" s="868"/>
      <c r="C69" s="10" t="s">
        <v>35</v>
      </c>
      <c r="D69" s="28">
        <v>0.25</v>
      </c>
      <c r="E69" s="27">
        <v>0.2425800765828246</v>
      </c>
      <c r="F69" s="15">
        <f t="shared" si="0"/>
        <v>-2.9679693668701601E-2</v>
      </c>
      <c r="G69" s="20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  <c r="GW69" s="22"/>
      <c r="GX69" s="22"/>
      <c r="GY69" s="22"/>
      <c r="GZ69" s="22"/>
      <c r="HA69" s="22"/>
      <c r="HB69" s="22"/>
      <c r="HC69" s="22"/>
      <c r="HD69" s="22"/>
      <c r="HE69" s="22"/>
      <c r="HF69" s="22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22"/>
      <c r="HR69" s="22"/>
      <c r="HS69" s="22"/>
      <c r="HT69" s="22"/>
      <c r="HU69" s="22"/>
      <c r="HV69" s="22"/>
      <c r="HW69" s="22"/>
      <c r="HX69" s="22"/>
      <c r="HY69" s="22"/>
      <c r="HZ69" s="22"/>
      <c r="IA69" s="22"/>
      <c r="IB69" s="22"/>
      <c r="IC69" s="22"/>
      <c r="ID69" s="22"/>
      <c r="IE69" s="22"/>
      <c r="IF69" s="22"/>
      <c r="IG69" s="22"/>
      <c r="IH69" s="22"/>
    </row>
    <row r="70" spans="1:242" x14ac:dyDescent="0.25">
      <c r="A70" s="857" t="s">
        <v>48</v>
      </c>
      <c r="B70" s="858"/>
      <c r="C70" s="10" t="s">
        <v>37</v>
      </c>
      <c r="D70" s="28"/>
      <c r="E70" s="28"/>
      <c r="F70" s="18" t="e">
        <f t="shared" si="0"/>
        <v>#DIV/0!</v>
      </c>
      <c r="G70" s="20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  <c r="EC70" s="22"/>
      <c r="ED70" s="22"/>
      <c r="EE70" s="22"/>
      <c r="EF70" s="22"/>
      <c r="EG70" s="22"/>
      <c r="EH70" s="22"/>
      <c r="EI70" s="22"/>
      <c r="EJ70" s="22"/>
      <c r="EK70" s="22"/>
      <c r="EL70" s="22"/>
      <c r="EM70" s="22"/>
      <c r="EN70" s="22"/>
      <c r="EO70" s="22"/>
      <c r="EP70" s="22"/>
      <c r="EQ70" s="22"/>
      <c r="ER70" s="22"/>
      <c r="ES70" s="22"/>
      <c r="ET70" s="22"/>
      <c r="EU70" s="22"/>
      <c r="EV70" s="22"/>
      <c r="EW70" s="22"/>
      <c r="EX70" s="22"/>
      <c r="EY70" s="22"/>
      <c r="EZ70" s="22"/>
      <c r="FA70" s="22"/>
      <c r="FB70" s="22"/>
      <c r="FC70" s="22"/>
      <c r="FD70" s="22"/>
      <c r="FE70" s="22"/>
      <c r="FF70" s="22"/>
      <c r="FG70" s="22"/>
      <c r="FH70" s="22"/>
      <c r="FI70" s="22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/>
      <c r="GB70" s="22"/>
      <c r="GC70" s="22"/>
      <c r="GD70" s="22"/>
      <c r="GE70" s="22"/>
      <c r="GF70" s="22"/>
      <c r="GG70" s="22"/>
      <c r="GH70" s="22"/>
      <c r="GI70" s="22"/>
      <c r="GJ70" s="22"/>
      <c r="GK70" s="22"/>
      <c r="GL70" s="22"/>
      <c r="GM70" s="22"/>
      <c r="GN70" s="22"/>
      <c r="GO70" s="22"/>
      <c r="GP70" s="22"/>
      <c r="GQ70" s="22"/>
      <c r="GR70" s="22"/>
      <c r="GS70" s="22"/>
      <c r="GT70" s="22"/>
      <c r="GU70" s="22"/>
      <c r="GV70" s="22"/>
      <c r="GW70" s="22"/>
      <c r="GX70" s="22"/>
      <c r="GY70" s="22"/>
      <c r="GZ70" s="22"/>
      <c r="HA70" s="22"/>
      <c r="HB70" s="22"/>
      <c r="HC70" s="22"/>
      <c r="HD70" s="22"/>
      <c r="HE70" s="22"/>
      <c r="HF70" s="22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22"/>
      <c r="HR70" s="22"/>
      <c r="HS70" s="22"/>
      <c r="HT70" s="22"/>
      <c r="HU70" s="22"/>
      <c r="HV70" s="22"/>
      <c r="HW70" s="22"/>
      <c r="HX70" s="22"/>
      <c r="HY70" s="22"/>
      <c r="HZ70" s="22"/>
      <c r="IA70" s="22"/>
      <c r="IB70" s="22"/>
      <c r="IC70" s="22"/>
      <c r="ID70" s="22"/>
      <c r="IE70" s="22"/>
      <c r="IF70" s="22"/>
      <c r="IG70" s="22"/>
      <c r="IH70" s="22"/>
    </row>
    <row r="71" spans="1:242" x14ac:dyDescent="0.25">
      <c r="A71" s="857" t="s">
        <v>49</v>
      </c>
      <c r="B71" s="858"/>
      <c r="C71" s="10" t="s">
        <v>37</v>
      </c>
      <c r="D71" s="28">
        <v>0.216</v>
      </c>
      <c r="E71" s="28">
        <v>0.2117758555848063</v>
      </c>
      <c r="F71" s="15">
        <f t="shared" si="0"/>
        <v>-1.9556224144415268E-2</v>
      </c>
      <c r="G71" s="20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  <c r="EC71" s="22"/>
      <c r="ED71" s="22"/>
      <c r="EE71" s="22"/>
      <c r="EF71" s="22"/>
      <c r="EG71" s="22"/>
      <c r="EH71" s="22"/>
      <c r="EI71" s="22"/>
      <c r="EJ71" s="22"/>
      <c r="EK71" s="22"/>
      <c r="EL71" s="22"/>
      <c r="EM71" s="22"/>
      <c r="EN71" s="22"/>
      <c r="EO71" s="22"/>
      <c r="EP71" s="22"/>
      <c r="EQ71" s="22"/>
      <c r="ER71" s="22"/>
      <c r="ES71" s="22"/>
      <c r="ET71" s="22"/>
      <c r="EU71" s="22"/>
      <c r="EV71" s="22"/>
      <c r="EW71" s="22"/>
      <c r="EX71" s="22"/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2"/>
      <c r="GE71" s="22"/>
      <c r="GF71" s="22"/>
      <c r="GG71" s="22"/>
      <c r="GH71" s="22"/>
      <c r="GI71" s="22"/>
      <c r="GJ71" s="22"/>
      <c r="GK71" s="22"/>
      <c r="GL71" s="22"/>
      <c r="GM71" s="22"/>
      <c r="GN71" s="22"/>
      <c r="GO71" s="22"/>
      <c r="GP71" s="22"/>
      <c r="GQ71" s="22"/>
      <c r="GR71" s="22"/>
      <c r="GS71" s="22"/>
      <c r="GT71" s="22"/>
      <c r="GU71" s="22"/>
      <c r="GV71" s="22"/>
      <c r="GW71" s="22"/>
      <c r="GX71" s="22"/>
      <c r="GY71" s="22"/>
      <c r="GZ71" s="22"/>
      <c r="HA71" s="22"/>
      <c r="HB71" s="22"/>
      <c r="HC71" s="22"/>
      <c r="HD71" s="22"/>
      <c r="HE71" s="22"/>
      <c r="HF71" s="22"/>
      <c r="HG71" s="22"/>
      <c r="HH71" s="22"/>
      <c r="HI71" s="22"/>
      <c r="HJ71" s="22"/>
      <c r="HK71" s="22"/>
      <c r="HL71" s="22"/>
      <c r="HM71" s="22"/>
      <c r="HN71" s="22"/>
      <c r="HO71" s="22"/>
      <c r="HP71" s="22"/>
      <c r="HQ71" s="22"/>
      <c r="HR71" s="22"/>
      <c r="HS71" s="22"/>
      <c r="HT71" s="22"/>
      <c r="HU71" s="22"/>
      <c r="HV71" s="22"/>
      <c r="HW71" s="22"/>
      <c r="HX71" s="22"/>
      <c r="HY71" s="22"/>
      <c r="HZ71" s="22"/>
      <c r="IA71" s="22"/>
      <c r="IB71" s="22"/>
      <c r="IC71" s="22"/>
      <c r="ID71" s="22"/>
      <c r="IE71" s="22"/>
      <c r="IF71" s="22"/>
      <c r="IG71" s="22"/>
      <c r="IH71" s="22"/>
    </row>
    <row r="72" spans="1:242" x14ac:dyDescent="0.25">
      <c r="A72" s="857" t="s">
        <v>50</v>
      </c>
      <c r="B72" s="858"/>
      <c r="C72" s="10" t="s">
        <v>37</v>
      </c>
      <c r="D72" s="28"/>
      <c r="E72" s="28"/>
      <c r="F72" s="18" t="e">
        <f t="shared" si="0"/>
        <v>#DIV/0!</v>
      </c>
      <c r="G72" s="20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22"/>
      <c r="HV72" s="22"/>
      <c r="HW72" s="22"/>
      <c r="HX72" s="22"/>
      <c r="HY72" s="22"/>
      <c r="HZ72" s="22"/>
      <c r="IA72" s="22"/>
      <c r="IB72" s="22"/>
      <c r="IC72" s="22"/>
      <c r="ID72" s="22"/>
      <c r="IE72" s="22"/>
      <c r="IF72" s="22"/>
      <c r="IG72" s="22"/>
      <c r="IH72" s="22"/>
    </row>
    <row r="73" spans="1:242" x14ac:dyDescent="0.25">
      <c r="A73" s="865" t="s">
        <v>52</v>
      </c>
      <c r="B73" s="866"/>
      <c r="C73" s="10" t="s">
        <v>35</v>
      </c>
      <c r="D73" s="29">
        <v>3.4000000000000002E-2</v>
      </c>
      <c r="E73" s="29">
        <v>2.9873209098759575E-2</v>
      </c>
      <c r="F73" s="15">
        <f t="shared" si="0"/>
        <v>-0.12137620297765964</v>
      </c>
      <c r="G73" s="20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22"/>
      <c r="HT73" s="22"/>
      <c r="HU73" s="22"/>
      <c r="HV73" s="22"/>
      <c r="HW73" s="22"/>
      <c r="HX73" s="22"/>
      <c r="HY73" s="22"/>
      <c r="HZ73" s="22"/>
      <c r="IA73" s="22"/>
      <c r="IB73" s="22"/>
      <c r="IC73" s="22"/>
      <c r="ID73" s="22"/>
      <c r="IE73" s="22"/>
      <c r="IF73" s="22"/>
      <c r="IG73" s="22"/>
      <c r="IH73" s="22"/>
    </row>
    <row r="74" spans="1:242" x14ac:dyDescent="0.25">
      <c r="A74" s="857" t="s">
        <v>48</v>
      </c>
      <c r="B74" s="858"/>
      <c r="C74" s="10" t="s">
        <v>37</v>
      </c>
      <c r="D74" s="29"/>
      <c r="E74" s="29"/>
      <c r="F74" s="18" t="e">
        <f t="shared" si="0"/>
        <v>#DIV/0!</v>
      </c>
      <c r="G74" s="20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  <c r="EC74" s="22"/>
      <c r="ED74" s="22"/>
      <c r="EE74" s="22"/>
      <c r="EF74" s="22"/>
      <c r="EG74" s="22"/>
      <c r="EH74" s="22"/>
      <c r="EI74" s="22"/>
      <c r="EJ74" s="22"/>
      <c r="EK74" s="22"/>
      <c r="EL74" s="22"/>
      <c r="EM74" s="22"/>
      <c r="EN74" s="22"/>
      <c r="EO74" s="22"/>
      <c r="EP74" s="22"/>
      <c r="EQ74" s="22"/>
      <c r="ER74" s="22"/>
      <c r="ES74" s="22"/>
      <c r="ET74" s="22"/>
      <c r="EU74" s="22"/>
      <c r="EV74" s="22"/>
      <c r="EW74" s="22"/>
      <c r="EX74" s="22"/>
      <c r="EY74" s="22"/>
      <c r="EZ74" s="22"/>
      <c r="FA74" s="22"/>
      <c r="FB74" s="22"/>
      <c r="FC74" s="22"/>
      <c r="FD74" s="22"/>
      <c r="FE74" s="22"/>
      <c r="FF74" s="22"/>
      <c r="FG74" s="22"/>
      <c r="FH74" s="22"/>
      <c r="FI74" s="22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2"/>
      <c r="GL74" s="22"/>
      <c r="GM74" s="22"/>
      <c r="GN74" s="22"/>
      <c r="GO74" s="22"/>
      <c r="GP74" s="22"/>
      <c r="GQ74" s="22"/>
      <c r="GR74" s="22"/>
      <c r="GS74" s="22"/>
      <c r="GT74" s="22"/>
      <c r="GU74" s="22"/>
      <c r="GV74" s="22"/>
      <c r="GW74" s="22"/>
      <c r="GX74" s="22"/>
      <c r="GY74" s="22"/>
      <c r="GZ74" s="22"/>
      <c r="HA74" s="22"/>
      <c r="HB74" s="22"/>
      <c r="HC74" s="22"/>
      <c r="HD74" s="22"/>
      <c r="HE74" s="22"/>
      <c r="HF74" s="22"/>
      <c r="HG74" s="22"/>
      <c r="HH74" s="22"/>
      <c r="HI74" s="22"/>
      <c r="HJ74" s="22"/>
      <c r="HK74" s="22"/>
      <c r="HL74" s="22"/>
      <c r="HM74" s="22"/>
      <c r="HN74" s="22"/>
      <c r="HO74" s="22"/>
      <c r="HP74" s="22"/>
      <c r="HQ74" s="22"/>
      <c r="HR74" s="22"/>
      <c r="HS74" s="22"/>
      <c r="HT74" s="22"/>
      <c r="HU74" s="22"/>
      <c r="HV74" s="22"/>
      <c r="HW74" s="22"/>
      <c r="HX74" s="22"/>
      <c r="HY74" s="22"/>
      <c r="HZ74" s="22"/>
      <c r="IA74" s="22"/>
      <c r="IB74" s="22"/>
      <c r="IC74" s="22"/>
      <c r="ID74" s="22"/>
      <c r="IE74" s="22"/>
      <c r="IF74" s="22"/>
      <c r="IG74" s="22"/>
      <c r="IH74" s="22"/>
    </row>
    <row r="75" spans="1:242" x14ac:dyDescent="0.25">
      <c r="A75" s="857" t="s">
        <v>49</v>
      </c>
      <c r="B75" s="858"/>
      <c r="C75" s="10" t="s">
        <v>37</v>
      </c>
      <c r="D75" s="29">
        <v>0.03</v>
      </c>
      <c r="E75" s="29">
        <v>2.8206092515983446E-2</v>
      </c>
      <c r="F75" s="15">
        <f t="shared" si="0"/>
        <v>-5.9796916133885117E-2</v>
      </c>
      <c r="G75" s="20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  <c r="EC75" s="22"/>
      <c r="ED75" s="22"/>
      <c r="EE75" s="22"/>
      <c r="EF75" s="22"/>
      <c r="EG75" s="22"/>
      <c r="EH75" s="22"/>
      <c r="EI75" s="22"/>
      <c r="EJ75" s="22"/>
      <c r="EK75" s="22"/>
      <c r="EL75" s="22"/>
      <c r="EM75" s="22"/>
      <c r="EN75" s="22"/>
      <c r="EO75" s="22"/>
      <c r="EP75" s="22"/>
      <c r="EQ75" s="22"/>
      <c r="ER75" s="22"/>
      <c r="ES75" s="22"/>
      <c r="ET75" s="22"/>
      <c r="EU75" s="22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2"/>
      <c r="HF75" s="22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22"/>
      <c r="HR75" s="22"/>
      <c r="HS75" s="22"/>
      <c r="HT75" s="22"/>
      <c r="HU75" s="22"/>
      <c r="HV75" s="22"/>
      <c r="HW75" s="22"/>
      <c r="HX75" s="22"/>
      <c r="HY75" s="22"/>
      <c r="HZ75" s="22"/>
      <c r="IA75" s="22"/>
      <c r="IB75" s="22"/>
      <c r="IC75" s="22"/>
      <c r="ID75" s="22"/>
      <c r="IE75" s="22"/>
      <c r="IF75" s="22"/>
      <c r="IG75" s="22"/>
      <c r="IH75" s="22"/>
    </row>
    <row r="76" spans="1:242" x14ac:dyDescent="0.25">
      <c r="A76" s="857" t="s">
        <v>50</v>
      </c>
      <c r="B76" s="858"/>
      <c r="C76" s="10" t="s">
        <v>37</v>
      </c>
      <c r="D76" s="29"/>
      <c r="E76" s="29"/>
      <c r="F76" s="18" t="e">
        <f t="shared" si="0"/>
        <v>#DIV/0!</v>
      </c>
      <c r="G76" s="20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  <c r="EC76" s="22"/>
      <c r="ED76" s="22"/>
      <c r="EE76" s="22"/>
      <c r="EF76" s="22"/>
      <c r="EG76" s="22"/>
      <c r="EH76" s="22"/>
      <c r="EI76" s="22"/>
      <c r="EJ76" s="22"/>
      <c r="EK76" s="22"/>
      <c r="EL76" s="22"/>
      <c r="EM76" s="22"/>
      <c r="EN76" s="22"/>
      <c r="EO76" s="22"/>
      <c r="EP76" s="22"/>
      <c r="EQ76" s="22"/>
      <c r="ER76" s="22"/>
      <c r="ES76" s="22"/>
      <c r="ET76" s="22"/>
      <c r="EU76" s="22"/>
      <c r="EV76" s="22"/>
      <c r="EW76" s="22"/>
      <c r="EX76" s="22"/>
      <c r="EY76" s="22"/>
      <c r="EZ76" s="22"/>
      <c r="FA76" s="22"/>
      <c r="FB76" s="22"/>
      <c r="FC76" s="22"/>
      <c r="FD76" s="22"/>
      <c r="FE76" s="22"/>
      <c r="FF76" s="22"/>
      <c r="FG76" s="22"/>
      <c r="FH76" s="22"/>
      <c r="FI76" s="22"/>
      <c r="FJ76" s="22"/>
      <c r="FK76" s="22"/>
      <c r="FL76" s="22"/>
      <c r="FM76" s="22"/>
      <c r="FN76" s="22"/>
      <c r="FO76" s="22"/>
      <c r="FP76" s="22"/>
      <c r="FQ76" s="22"/>
      <c r="FR76" s="22"/>
      <c r="FS76" s="22"/>
      <c r="FT76" s="22"/>
      <c r="FU76" s="22"/>
      <c r="FV76" s="22"/>
      <c r="FW76" s="22"/>
      <c r="FX76" s="22"/>
      <c r="FY76" s="22"/>
      <c r="FZ76" s="22"/>
      <c r="GA76" s="22"/>
      <c r="GB76" s="22"/>
      <c r="GC76" s="22"/>
      <c r="GD76" s="22"/>
      <c r="GE76" s="22"/>
      <c r="GF76" s="22"/>
      <c r="GG76" s="22"/>
      <c r="GH76" s="22"/>
      <c r="GI76" s="22"/>
      <c r="GJ76" s="22"/>
      <c r="GK76" s="22"/>
      <c r="GL76" s="22"/>
      <c r="GM76" s="22"/>
      <c r="GN76" s="22"/>
      <c r="GO76" s="22"/>
      <c r="GP76" s="22"/>
      <c r="GQ76" s="22"/>
      <c r="GR76" s="22"/>
      <c r="GS76" s="22"/>
      <c r="GT76" s="22"/>
      <c r="GU76" s="22"/>
      <c r="GV76" s="22"/>
      <c r="GW76" s="22"/>
      <c r="GX76" s="22"/>
      <c r="GY76" s="22"/>
      <c r="GZ76" s="22"/>
      <c r="HA76" s="22"/>
      <c r="HB76" s="22"/>
      <c r="HC76" s="22"/>
      <c r="HD76" s="22"/>
      <c r="HE76" s="22"/>
      <c r="HF76" s="22"/>
      <c r="HG76" s="22"/>
      <c r="HH76" s="22"/>
      <c r="HI76" s="22"/>
      <c r="HJ76" s="22"/>
      <c r="HK76" s="22"/>
      <c r="HL76" s="22"/>
      <c r="HM76" s="22"/>
      <c r="HN76" s="22"/>
      <c r="HO76" s="22"/>
      <c r="HP76" s="22"/>
      <c r="HQ76" s="22"/>
      <c r="HR76" s="22"/>
      <c r="HS76" s="22"/>
      <c r="HT76" s="22"/>
      <c r="HU76" s="22"/>
      <c r="HV76" s="22"/>
      <c r="HW76" s="22"/>
      <c r="HX76" s="22"/>
      <c r="HY76" s="22"/>
      <c r="HZ76" s="22"/>
      <c r="IA76" s="22"/>
      <c r="IB76" s="22"/>
      <c r="IC76" s="22"/>
      <c r="ID76" s="22"/>
      <c r="IE76" s="22"/>
      <c r="IF76" s="22"/>
      <c r="IG76" s="22"/>
      <c r="IH76" s="22"/>
    </row>
    <row r="77" spans="1:242" ht="17.25" x14ac:dyDescent="0.25">
      <c r="A77" s="865" t="s">
        <v>53</v>
      </c>
      <c r="B77" s="866"/>
      <c r="C77" s="10" t="s">
        <v>35</v>
      </c>
      <c r="D77" s="29">
        <v>3.4000000000000002E-2</v>
      </c>
      <c r="E77" s="29">
        <v>2.9545054854863695E-2</v>
      </c>
      <c r="F77" s="15">
        <f t="shared" ref="F77:F140" si="1">(E77-D77)/D77</f>
        <v>-0.13102779838636197</v>
      </c>
      <c r="G77" s="20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22"/>
      <c r="HW77" s="22"/>
      <c r="HX77" s="22"/>
      <c r="HY77" s="22"/>
      <c r="HZ77" s="22"/>
      <c r="IA77" s="22"/>
      <c r="IB77" s="22"/>
      <c r="IC77" s="22"/>
      <c r="ID77" s="22"/>
      <c r="IE77" s="22"/>
      <c r="IF77" s="22"/>
      <c r="IG77" s="22"/>
      <c r="IH77" s="22"/>
    </row>
    <row r="78" spans="1:242" x14ac:dyDescent="0.25">
      <c r="A78" s="857" t="s">
        <v>36</v>
      </c>
      <c r="B78" s="858"/>
      <c r="C78" s="10" t="s">
        <v>37</v>
      </c>
      <c r="D78" s="29">
        <v>3.2000000000000001E-2</v>
      </c>
      <c r="E78" s="29">
        <v>2.9357886730564425E-2</v>
      </c>
      <c r="F78" s="15">
        <f t="shared" si="1"/>
        <v>-8.2566039669861743E-2</v>
      </c>
      <c r="G78" s="20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  <c r="EC78" s="22"/>
      <c r="ED78" s="22"/>
      <c r="EE78" s="22"/>
      <c r="EF78" s="22"/>
      <c r="EG78" s="22"/>
      <c r="EH78" s="22"/>
      <c r="EI78" s="22"/>
      <c r="EJ78" s="22"/>
      <c r="EK78" s="22"/>
      <c r="EL78" s="22"/>
      <c r="EM78" s="22"/>
      <c r="EN78" s="22"/>
      <c r="EO78" s="22"/>
      <c r="EP78" s="22"/>
      <c r="EQ78" s="22"/>
      <c r="ER78" s="22"/>
      <c r="ES78" s="22"/>
      <c r="ET78" s="22"/>
      <c r="EU78" s="22"/>
      <c r="EV78" s="22"/>
      <c r="EW78" s="22"/>
      <c r="EX78" s="22"/>
      <c r="EY78" s="22"/>
      <c r="EZ78" s="22"/>
      <c r="FA78" s="22"/>
      <c r="FB78" s="22"/>
      <c r="FC78" s="22"/>
      <c r="FD78" s="22"/>
      <c r="FE78" s="22"/>
      <c r="FF78" s="22"/>
      <c r="FG78" s="22"/>
      <c r="FH78" s="22"/>
      <c r="FI78" s="22"/>
      <c r="FJ78" s="22"/>
      <c r="FK78" s="22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  <c r="FZ78" s="22"/>
      <c r="GA78" s="22"/>
      <c r="GB78" s="22"/>
      <c r="GC78" s="22"/>
      <c r="GD78" s="22"/>
      <c r="GE78" s="22"/>
      <c r="GF78" s="22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22"/>
      <c r="GT78" s="22"/>
      <c r="GU78" s="22"/>
      <c r="GV78" s="22"/>
      <c r="GW78" s="22"/>
      <c r="GX78" s="22"/>
      <c r="GY78" s="22"/>
      <c r="GZ78" s="22"/>
      <c r="HA78" s="22"/>
      <c r="HB78" s="22"/>
      <c r="HC78" s="22"/>
      <c r="HD78" s="22"/>
      <c r="HE78" s="22"/>
      <c r="HF78" s="22"/>
      <c r="HG78" s="22"/>
      <c r="HH78" s="22"/>
      <c r="HI78" s="22"/>
      <c r="HJ78" s="22"/>
      <c r="HK78" s="22"/>
      <c r="HL78" s="22"/>
      <c r="HM78" s="22"/>
      <c r="HN78" s="22"/>
      <c r="HO78" s="22"/>
      <c r="HP78" s="22"/>
      <c r="HQ78" s="22"/>
      <c r="HR78" s="22"/>
      <c r="HS78" s="22"/>
      <c r="HT78" s="22"/>
      <c r="HU78" s="22"/>
      <c r="HV78" s="22"/>
      <c r="HW78" s="22"/>
      <c r="HX78" s="22"/>
      <c r="HY78" s="22"/>
      <c r="HZ78" s="22"/>
      <c r="IA78" s="22"/>
      <c r="IB78" s="22"/>
      <c r="IC78" s="22"/>
      <c r="ID78" s="22"/>
      <c r="IE78" s="22"/>
      <c r="IF78" s="22"/>
      <c r="IG78" s="22"/>
      <c r="IH78" s="22"/>
    </row>
    <row r="79" spans="1:242" x14ac:dyDescent="0.25">
      <c r="A79" s="857" t="s">
        <v>38</v>
      </c>
      <c r="B79" s="858"/>
      <c r="C79" s="10" t="s">
        <v>37</v>
      </c>
      <c r="D79" s="29">
        <v>2.8000000000000001E-2</v>
      </c>
      <c r="E79" s="29">
        <v>2.500423795006294E-2</v>
      </c>
      <c r="F79" s="15">
        <f t="shared" si="1"/>
        <v>-0.10699150178346645</v>
      </c>
      <c r="G79" s="20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  <c r="EC79" s="22"/>
      <c r="ED79" s="22"/>
      <c r="EE79" s="22"/>
      <c r="EF79" s="22"/>
      <c r="EG79" s="22"/>
      <c r="EH79" s="22"/>
      <c r="EI79" s="22"/>
      <c r="EJ79" s="22"/>
      <c r="EK79" s="22"/>
      <c r="EL79" s="22"/>
      <c r="EM79" s="22"/>
      <c r="EN79" s="22"/>
      <c r="EO79" s="22"/>
      <c r="EP79" s="22"/>
      <c r="EQ79" s="22"/>
      <c r="ER79" s="22"/>
      <c r="ES79" s="22"/>
      <c r="ET79" s="22"/>
      <c r="EU79" s="22"/>
      <c r="EV79" s="22"/>
      <c r="EW79" s="22"/>
      <c r="EX79" s="22"/>
      <c r="EY79" s="22"/>
      <c r="EZ79" s="22"/>
      <c r="FA79" s="22"/>
      <c r="FB79" s="22"/>
      <c r="FC79" s="22"/>
      <c r="FD79" s="22"/>
      <c r="FE79" s="22"/>
      <c r="FF79" s="22"/>
      <c r="FG79" s="22"/>
      <c r="FH79" s="22"/>
      <c r="FI79" s="22"/>
      <c r="FJ79" s="22"/>
      <c r="FK79" s="22"/>
      <c r="FL79" s="22"/>
      <c r="FM79" s="22"/>
      <c r="FN79" s="22"/>
      <c r="FO79" s="22"/>
      <c r="FP79" s="22"/>
      <c r="FQ79" s="22"/>
      <c r="FR79" s="22"/>
      <c r="FS79" s="22"/>
      <c r="FT79" s="22"/>
      <c r="FU79" s="22"/>
      <c r="FV79" s="22"/>
      <c r="FW79" s="22"/>
      <c r="FX79" s="22"/>
      <c r="FY79" s="22"/>
      <c r="FZ79" s="22"/>
      <c r="GA79" s="22"/>
      <c r="GB79" s="22"/>
      <c r="GC79" s="22"/>
      <c r="GD79" s="22"/>
      <c r="GE79" s="22"/>
      <c r="GF79" s="22"/>
      <c r="GG79" s="22"/>
      <c r="GH79" s="22"/>
      <c r="GI79" s="22"/>
      <c r="GJ79" s="22"/>
      <c r="GK79" s="22"/>
      <c r="GL79" s="22"/>
      <c r="GM79" s="22"/>
      <c r="GN79" s="22"/>
      <c r="GO79" s="22"/>
      <c r="GP79" s="22"/>
      <c r="GQ79" s="22"/>
      <c r="GR79" s="22"/>
      <c r="GS79" s="22"/>
      <c r="GT79" s="22"/>
      <c r="GU79" s="22"/>
      <c r="GV79" s="22"/>
      <c r="GW79" s="22"/>
      <c r="GX79" s="22"/>
      <c r="GY79" s="22"/>
      <c r="GZ79" s="22"/>
      <c r="HA79" s="22"/>
      <c r="HB79" s="22"/>
      <c r="HC79" s="22"/>
      <c r="HD79" s="22"/>
      <c r="HE79" s="22"/>
      <c r="HF79" s="22"/>
      <c r="HG79" s="22"/>
      <c r="HH79" s="22"/>
      <c r="HI79" s="22"/>
      <c r="HJ79" s="22"/>
      <c r="HK79" s="22"/>
      <c r="HL79" s="22"/>
      <c r="HM79" s="22"/>
      <c r="HN79" s="22"/>
      <c r="HO79" s="22"/>
      <c r="HP79" s="22"/>
      <c r="HQ79" s="22"/>
      <c r="HR79" s="22"/>
      <c r="HS79" s="22"/>
      <c r="HT79" s="22"/>
      <c r="HU79" s="22"/>
      <c r="HV79" s="22"/>
      <c r="HW79" s="22"/>
      <c r="HX79" s="22"/>
      <c r="HY79" s="22"/>
      <c r="HZ79" s="22"/>
      <c r="IA79" s="22"/>
      <c r="IB79" s="22"/>
      <c r="IC79" s="22"/>
      <c r="ID79" s="22"/>
      <c r="IE79" s="22"/>
      <c r="IF79" s="22"/>
      <c r="IG79" s="22"/>
      <c r="IH79" s="22"/>
    </row>
    <row r="80" spans="1:242" x14ac:dyDescent="0.25">
      <c r="A80" s="857" t="s">
        <v>39</v>
      </c>
      <c r="B80" s="858"/>
      <c r="C80" s="10" t="s">
        <v>37</v>
      </c>
      <c r="D80" s="29"/>
      <c r="E80" s="29"/>
      <c r="F80" s="18" t="e">
        <f t="shared" si="1"/>
        <v>#DIV/0!</v>
      </c>
      <c r="G80" s="20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  <c r="EC80" s="22"/>
      <c r="ED80" s="22"/>
      <c r="EE80" s="22"/>
      <c r="EF80" s="22"/>
      <c r="EG80" s="22"/>
      <c r="EH80" s="22"/>
      <c r="EI80" s="22"/>
      <c r="EJ80" s="22"/>
      <c r="EK80" s="22"/>
      <c r="EL80" s="22"/>
      <c r="EM80" s="22"/>
      <c r="EN80" s="22"/>
      <c r="EO80" s="22"/>
      <c r="EP80" s="22"/>
      <c r="EQ80" s="22"/>
      <c r="ER80" s="22"/>
      <c r="ES80" s="22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  <c r="GW80" s="22"/>
      <c r="GX80" s="22"/>
      <c r="GY80" s="22"/>
      <c r="GZ80" s="22"/>
      <c r="HA80" s="22"/>
      <c r="HB80" s="22"/>
      <c r="HC80" s="22"/>
      <c r="HD80" s="22"/>
      <c r="HE80" s="22"/>
      <c r="HF80" s="22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22"/>
      <c r="HT80" s="22"/>
      <c r="HU80" s="22"/>
      <c r="HV80" s="22"/>
      <c r="HW80" s="22"/>
      <c r="HX80" s="22"/>
      <c r="HY80" s="22"/>
      <c r="HZ80" s="22"/>
      <c r="IA80" s="22"/>
      <c r="IB80" s="22"/>
      <c r="IC80" s="22"/>
      <c r="ID80" s="22"/>
      <c r="IE80" s="22"/>
      <c r="IF80" s="22"/>
      <c r="IG80" s="22"/>
      <c r="IH80" s="22"/>
    </row>
    <row r="81" spans="1:242" x14ac:dyDescent="0.25">
      <c r="A81" s="857" t="s">
        <v>40</v>
      </c>
      <c r="B81" s="858"/>
      <c r="C81" s="10" t="s">
        <v>37</v>
      </c>
      <c r="D81" s="29">
        <v>0.03</v>
      </c>
      <c r="E81" s="29">
        <v>2.7572532913210032E-2</v>
      </c>
      <c r="F81" s="15">
        <f t="shared" si="1"/>
        <v>-8.0915569559665557E-2</v>
      </c>
      <c r="G81" s="20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2"/>
      <c r="HW81" s="22"/>
      <c r="HX81" s="22"/>
      <c r="HY81" s="22"/>
      <c r="HZ81" s="22"/>
      <c r="IA81" s="22"/>
      <c r="IB81" s="22"/>
      <c r="IC81" s="22"/>
      <c r="ID81" s="22"/>
      <c r="IE81" s="22"/>
      <c r="IF81" s="22"/>
      <c r="IG81" s="22"/>
      <c r="IH81" s="22"/>
    </row>
    <row r="82" spans="1:242" x14ac:dyDescent="0.25">
      <c r="A82" s="857" t="s">
        <v>41</v>
      </c>
      <c r="B82" s="858"/>
      <c r="C82" s="10" t="s">
        <v>37</v>
      </c>
      <c r="D82" s="29"/>
      <c r="E82" s="29"/>
      <c r="F82" s="18" t="e">
        <f t="shared" si="1"/>
        <v>#DIV/0!</v>
      </c>
      <c r="G82" s="20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  <c r="ID82" s="22"/>
      <c r="IE82" s="22"/>
      <c r="IF82" s="22"/>
      <c r="IG82" s="22"/>
      <c r="IH82" s="22"/>
    </row>
    <row r="83" spans="1:242" x14ac:dyDescent="0.25">
      <c r="A83" s="857" t="s">
        <v>42</v>
      </c>
      <c r="B83" s="858"/>
      <c r="C83" s="10" t="s">
        <v>37</v>
      </c>
      <c r="D83" s="29"/>
      <c r="E83" s="29"/>
      <c r="F83" s="18" t="e">
        <f t="shared" si="1"/>
        <v>#DIV/0!</v>
      </c>
      <c r="G83" s="20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  <c r="EC83" s="22"/>
      <c r="ED83" s="22"/>
      <c r="EE83" s="22"/>
      <c r="EF83" s="22"/>
      <c r="EG83" s="22"/>
      <c r="EH83" s="22"/>
      <c r="EI83" s="22"/>
      <c r="EJ83" s="22"/>
      <c r="EK83" s="22"/>
      <c r="EL83" s="22"/>
      <c r="EM83" s="22"/>
      <c r="EN83" s="22"/>
      <c r="EO83" s="22"/>
      <c r="EP83" s="22"/>
      <c r="EQ83" s="22"/>
      <c r="ER83" s="22"/>
      <c r="ES83" s="22"/>
      <c r="ET83" s="22"/>
      <c r="EU83" s="22"/>
      <c r="EV83" s="22"/>
      <c r="EW83" s="22"/>
      <c r="EX83" s="22"/>
      <c r="EY83" s="22"/>
      <c r="EZ83" s="22"/>
      <c r="FA83" s="22"/>
      <c r="FB83" s="22"/>
      <c r="FC83" s="22"/>
      <c r="FD83" s="22"/>
      <c r="FE83" s="22"/>
      <c r="FF83" s="22"/>
      <c r="FG83" s="22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22"/>
      <c r="GT83" s="22"/>
      <c r="GU83" s="22"/>
      <c r="GV83" s="22"/>
      <c r="GW83" s="22"/>
      <c r="GX83" s="22"/>
      <c r="GY83" s="22"/>
      <c r="GZ83" s="22"/>
      <c r="HA83" s="22"/>
      <c r="HB83" s="22"/>
      <c r="HC83" s="22"/>
      <c r="HD83" s="22"/>
      <c r="HE83" s="22"/>
      <c r="HF83" s="22"/>
      <c r="HG83" s="22"/>
      <c r="HH83" s="22"/>
      <c r="HI83" s="22"/>
      <c r="HJ83" s="22"/>
      <c r="HK83" s="22"/>
      <c r="HL83" s="22"/>
      <c r="HM83" s="22"/>
      <c r="HN83" s="22"/>
      <c r="HO83" s="22"/>
      <c r="HP83" s="22"/>
      <c r="HQ83" s="22"/>
      <c r="HR83" s="22"/>
      <c r="HS83" s="22"/>
      <c r="HT83" s="22"/>
      <c r="HU83" s="22"/>
      <c r="HV83" s="22"/>
      <c r="HW83" s="22"/>
      <c r="HX83" s="22"/>
      <c r="HY83" s="22"/>
      <c r="HZ83" s="22"/>
      <c r="IA83" s="22"/>
      <c r="IB83" s="22"/>
      <c r="IC83" s="22"/>
      <c r="ID83" s="22"/>
      <c r="IE83" s="22"/>
      <c r="IF83" s="22"/>
      <c r="IG83" s="22"/>
      <c r="IH83" s="22"/>
    </row>
    <row r="84" spans="1:242" x14ac:dyDescent="0.25">
      <c r="A84" s="857" t="s">
        <v>43</v>
      </c>
      <c r="B84" s="858"/>
      <c r="C84" s="10" t="s">
        <v>37</v>
      </c>
      <c r="D84" s="29"/>
      <c r="E84" s="29"/>
      <c r="F84" s="18" t="e">
        <f t="shared" si="1"/>
        <v>#DIV/0!</v>
      </c>
      <c r="G84" s="20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  <c r="IH84" s="22"/>
    </row>
    <row r="85" spans="1:242" x14ac:dyDescent="0.25">
      <c r="A85" s="863" t="s">
        <v>54</v>
      </c>
      <c r="B85" s="864"/>
      <c r="C85" s="10" t="s">
        <v>35</v>
      </c>
      <c r="D85" s="30" t="s">
        <v>55</v>
      </c>
      <c r="E85" s="30"/>
      <c r="F85" s="15"/>
      <c r="G85" s="20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22"/>
      <c r="IG85" s="22"/>
      <c r="IH85" s="22"/>
    </row>
    <row r="86" spans="1:242" x14ac:dyDescent="0.25">
      <c r="A86" s="857" t="s">
        <v>36</v>
      </c>
      <c r="B86" s="858"/>
      <c r="C86" s="10" t="s">
        <v>37</v>
      </c>
      <c r="D86" s="30">
        <v>1.3</v>
      </c>
      <c r="E86" s="30">
        <v>0.75277777777777777</v>
      </c>
      <c r="F86" s="15">
        <f t="shared" si="1"/>
        <v>-0.42094017094017094</v>
      </c>
      <c r="G86" s="20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  <c r="EC86" s="22"/>
      <c r="ED86" s="22"/>
      <c r="EE86" s="22"/>
      <c r="EF86" s="22"/>
      <c r="EG86" s="22"/>
      <c r="EH86" s="22"/>
      <c r="EI86" s="22"/>
      <c r="EJ86" s="22"/>
      <c r="EK86" s="22"/>
      <c r="EL86" s="22"/>
      <c r="EM86" s="22"/>
      <c r="EN86" s="22"/>
      <c r="EO86" s="22"/>
      <c r="EP86" s="22"/>
      <c r="EQ86" s="22"/>
      <c r="ER86" s="22"/>
      <c r="ES86" s="22"/>
      <c r="ET86" s="22"/>
      <c r="EU86" s="22"/>
      <c r="EV86" s="22"/>
      <c r="EW86" s="22"/>
      <c r="EX86" s="22"/>
      <c r="EY86" s="22"/>
      <c r="EZ86" s="22"/>
      <c r="FA86" s="22"/>
      <c r="FB86" s="22"/>
      <c r="FC86" s="22"/>
      <c r="FD86" s="22"/>
      <c r="FE86" s="22"/>
      <c r="FF86" s="22"/>
      <c r="FG86" s="22"/>
      <c r="FH86" s="22"/>
      <c r="FI86" s="22"/>
      <c r="FJ86" s="22"/>
      <c r="FK86" s="22"/>
      <c r="FL86" s="22"/>
      <c r="FM86" s="22"/>
      <c r="FN86" s="22"/>
      <c r="FO86" s="22"/>
      <c r="FP86" s="22"/>
      <c r="FQ86" s="22"/>
      <c r="FR86" s="22"/>
      <c r="FS86" s="22"/>
      <c r="FT86" s="22"/>
      <c r="FU86" s="22"/>
      <c r="FV86" s="22"/>
      <c r="FW86" s="22"/>
      <c r="FX86" s="22"/>
      <c r="FY86" s="22"/>
      <c r="FZ86" s="22"/>
      <c r="GA86" s="22"/>
      <c r="GB86" s="22"/>
      <c r="GC86" s="22"/>
      <c r="GD86" s="22"/>
      <c r="GE86" s="22"/>
      <c r="GF86" s="22"/>
      <c r="GG86" s="22"/>
      <c r="GH86" s="22"/>
      <c r="GI86" s="22"/>
      <c r="GJ86" s="22"/>
      <c r="GK86" s="22"/>
      <c r="GL86" s="22"/>
      <c r="GM86" s="22"/>
      <c r="GN86" s="22"/>
      <c r="GO86" s="22"/>
      <c r="GP86" s="22"/>
      <c r="GQ86" s="22"/>
      <c r="GR86" s="22"/>
      <c r="GS86" s="22"/>
      <c r="GT86" s="22"/>
      <c r="GU86" s="22"/>
      <c r="GV86" s="22"/>
      <c r="GW86" s="22"/>
      <c r="GX86" s="22"/>
      <c r="GY86" s="22"/>
      <c r="GZ86" s="22"/>
      <c r="HA86" s="22"/>
      <c r="HB86" s="22"/>
      <c r="HC86" s="22"/>
      <c r="HD86" s="22"/>
      <c r="HE86" s="22"/>
      <c r="HF86" s="22"/>
      <c r="HG86" s="22"/>
      <c r="HH86" s="22"/>
      <c r="HI86" s="22"/>
      <c r="HJ86" s="22"/>
      <c r="HK86" s="22"/>
      <c r="HL86" s="22"/>
      <c r="HM86" s="22"/>
      <c r="HN86" s="22"/>
      <c r="HO86" s="22"/>
      <c r="HP86" s="22"/>
      <c r="HQ86" s="22"/>
      <c r="HR86" s="22"/>
      <c r="HS86" s="22"/>
      <c r="HT86" s="22"/>
      <c r="HU86" s="22"/>
      <c r="HV86" s="22"/>
      <c r="HW86" s="22"/>
      <c r="HX86" s="22"/>
      <c r="HY86" s="22"/>
      <c r="HZ86" s="22"/>
      <c r="IA86" s="22"/>
      <c r="IB86" s="22"/>
      <c r="IC86" s="22"/>
      <c r="ID86" s="22"/>
      <c r="IE86" s="22"/>
      <c r="IF86" s="22"/>
      <c r="IG86" s="22"/>
      <c r="IH86" s="22"/>
    </row>
    <row r="87" spans="1:242" x14ac:dyDescent="0.25">
      <c r="A87" s="857" t="s">
        <v>48</v>
      </c>
      <c r="B87" s="858"/>
      <c r="C87" s="10" t="s">
        <v>37</v>
      </c>
      <c r="D87" s="30"/>
      <c r="E87" s="30"/>
      <c r="F87" s="18" t="e">
        <f t="shared" si="1"/>
        <v>#DIV/0!</v>
      </c>
      <c r="G87" s="20"/>
    </row>
    <row r="88" spans="1:242" x14ac:dyDescent="0.25">
      <c r="A88" s="857" t="s">
        <v>38</v>
      </c>
      <c r="B88" s="858"/>
      <c r="C88" s="10" t="s">
        <v>37</v>
      </c>
      <c r="D88" s="30">
        <v>1.1000000000000001</v>
      </c>
      <c r="E88" s="30">
        <v>0.7026979078582507</v>
      </c>
      <c r="F88" s="15">
        <f t="shared" si="1"/>
        <v>-0.36118372012886307</v>
      </c>
      <c r="G88" s="20"/>
    </row>
    <row r="89" spans="1:242" x14ac:dyDescent="0.25">
      <c r="A89" s="857" t="s">
        <v>50</v>
      </c>
      <c r="B89" s="858"/>
      <c r="C89" s="10" t="s">
        <v>37</v>
      </c>
      <c r="D89" s="30"/>
      <c r="E89" s="30"/>
      <c r="F89" s="18" t="e">
        <f t="shared" si="1"/>
        <v>#DIV/0!</v>
      </c>
      <c r="G89" s="20"/>
    </row>
    <row r="90" spans="1:242" x14ac:dyDescent="0.25">
      <c r="A90" s="857" t="s">
        <v>39</v>
      </c>
      <c r="B90" s="858"/>
      <c r="C90" s="10" t="s">
        <v>37</v>
      </c>
      <c r="D90" s="30"/>
      <c r="E90" s="30"/>
      <c r="F90" s="18" t="e">
        <f t="shared" si="1"/>
        <v>#DIV/0!</v>
      </c>
      <c r="G90" s="20"/>
    </row>
    <row r="91" spans="1:242" x14ac:dyDescent="0.25">
      <c r="A91" s="857" t="s">
        <v>40</v>
      </c>
      <c r="B91" s="858"/>
      <c r="C91" s="10" t="s">
        <v>37</v>
      </c>
      <c r="D91" s="30">
        <v>1.1000000000000001</v>
      </c>
      <c r="E91" s="30">
        <v>0.7621990508019878</v>
      </c>
      <c r="F91" s="15">
        <f t="shared" si="1"/>
        <v>-0.30709177199819299</v>
      </c>
      <c r="G91" s="20"/>
    </row>
    <row r="92" spans="1:242" x14ac:dyDescent="0.25">
      <c r="A92" s="857" t="s">
        <v>41</v>
      </c>
      <c r="B92" s="858"/>
      <c r="C92" s="10" t="s">
        <v>37</v>
      </c>
      <c r="D92" s="30"/>
      <c r="E92" s="30"/>
      <c r="F92" s="18" t="e">
        <f t="shared" si="1"/>
        <v>#DIV/0!</v>
      </c>
      <c r="G92" s="20"/>
    </row>
    <row r="93" spans="1:242" x14ac:dyDescent="0.25">
      <c r="A93" s="857" t="s">
        <v>49</v>
      </c>
      <c r="B93" s="858"/>
      <c r="C93" s="10" t="s">
        <v>37</v>
      </c>
      <c r="D93" s="30">
        <v>1.1000000000000001</v>
      </c>
      <c r="E93" s="30">
        <v>0.99661526889808194</v>
      </c>
      <c r="F93" s="15">
        <f t="shared" si="1"/>
        <v>-9.398611918356195E-2</v>
      </c>
      <c r="G93" s="20"/>
    </row>
    <row r="94" spans="1:242" x14ac:dyDescent="0.25">
      <c r="A94" s="857" t="s">
        <v>42</v>
      </c>
      <c r="B94" s="858"/>
      <c r="C94" s="10" t="s">
        <v>37</v>
      </c>
      <c r="D94" s="30"/>
      <c r="E94" s="30"/>
      <c r="F94" s="18" t="e">
        <f t="shared" si="1"/>
        <v>#DIV/0!</v>
      </c>
      <c r="G94" s="20"/>
    </row>
    <row r="95" spans="1:242" x14ac:dyDescent="0.25">
      <c r="A95" s="857" t="s">
        <v>43</v>
      </c>
      <c r="B95" s="858"/>
      <c r="C95" s="10" t="s">
        <v>37</v>
      </c>
      <c r="D95" s="30"/>
      <c r="E95" s="30"/>
      <c r="F95" s="18" t="e">
        <f t="shared" si="1"/>
        <v>#DIV/0!</v>
      </c>
      <c r="G95" s="20"/>
    </row>
    <row r="96" spans="1:242" x14ac:dyDescent="0.25">
      <c r="A96" s="863" t="s">
        <v>56</v>
      </c>
      <c r="B96" s="864"/>
      <c r="C96" s="10"/>
      <c r="D96" s="30"/>
      <c r="E96" s="30"/>
      <c r="F96" s="15"/>
      <c r="G96" s="20"/>
    </row>
    <row r="97" spans="1:7" x14ac:dyDescent="0.25">
      <c r="A97" s="857" t="s">
        <v>36</v>
      </c>
      <c r="B97" s="858"/>
      <c r="C97" s="10" t="s">
        <v>35</v>
      </c>
      <c r="D97" s="30">
        <v>0.3</v>
      </c>
      <c r="E97" s="30">
        <v>0.24110491632212774</v>
      </c>
      <c r="F97" s="15">
        <f t="shared" si="1"/>
        <v>-0.19631694559290749</v>
      </c>
      <c r="G97" s="20"/>
    </row>
    <row r="98" spans="1:7" x14ac:dyDescent="0.25">
      <c r="A98" s="857" t="s">
        <v>48</v>
      </c>
      <c r="B98" s="858"/>
      <c r="C98" s="10" t="s">
        <v>37</v>
      </c>
      <c r="D98" s="30"/>
      <c r="E98" s="30"/>
      <c r="F98" s="18" t="e">
        <f t="shared" si="1"/>
        <v>#DIV/0!</v>
      </c>
      <c r="G98" s="20"/>
    </row>
    <row r="99" spans="1:7" x14ac:dyDescent="0.25">
      <c r="A99" s="857" t="s">
        <v>38</v>
      </c>
      <c r="B99" s="858"/>
      <c r="C99" s="10" t="s">
        <v>37</v>
      </c>
      <c r="D99" s="30">
        <v>0.3</v>
      </c>
      <c r="E99" s="30">
        <v>0.24905746905398538</v>
      </c>
      <c r="F99" s="15">
        <f t="shared" si="1"/>
        <v>-0.1698084364867154</v>
      </c>
      <c r="G99" s="20"/>
    </row>
    <row r="100" spans="1:7" x14ac:dyDescent="0.25">
      <c r="A100" s="857" t="s">
        <v>50</v>
      </c>
      <c r="B100" s="858"/>
      <c r="C100" s="10" t="s">
        <v>37</v>
      </c>
      <c r="D100" s="30"/>
      <c r="E100" s="30"/>
      <c r="F100" s="18" t="e">
        <f t="shared" si="1"/>
        <v>#DIV/0!</v>
      </c>
      <c r="G100" s="20"/>
    </row>
    <row r="101" spans="1:7" x14ac:dyDescent="0.25">
      <c r="A101" s="863" t="s">
        <v>57</v>
      </c>
      <c r="B101" s="864"/>
      <c r="C101" s="10"/>
      <c r="D101" s="30"/>
      <c r="E101" s="30"/>
      <c r="F101" s="15"/>
      <c r="G101" s="20"/>
    </row>
    <row r="102" spans="1:7" x14ac:dyDescent="0.25">
      <c r="A102" s="857" t="s">
        <v>40</v>
      </c>
      <c r="B102" s="858"/>
      <c r="C102" s="10" t="s">
        <v>35</v>
      </c>
      <c r="D102" s="30">
        <v>0.3</v>
      </c>
      <c r="E102" s="30">
        <v>0.28300545468004867</v>
      </c>
      <c r="F102" s="15">
        <f t="shared" si="1"/>
        <v>-5.6648484399837717E-2</v>
      </c>
      <c r="G102" s="20"/>
    </row>
    <row r="103" spans="1:7" x14ac:dyDescent="0.25">
      <c r="A103" s="857" t="s">
        <v>41</v>
      </c>
      <c r="B103" s="858"/>
      <c r="C103" s="10" t="s">
        <v>37</v>
      </c>
      <c r="D103" s="30"/>
      <c r="E103" s="30"/>
      <c r="F103" s="18" t="e">
        <f t="shared" si="1"/>
        <v>#DIV/0!</v>
      </c>
      <c r="G103" s="20"/>
    </row>
    <row r="104" spans="1:7" x14ac:dyDescent="0.25">
      <c r="A104" s="857" t="s">
        <v>49</v>
      </c>
      <c r="B104" s="858"/>
      <c r="C104" s="10" t="s">
        <v>37</v>
      </c>
      <c r="D104" s="30">
        <v>0.57999999999999996</v>
      </c>
      <c r="E104" s="30">
        <v>0.57103463950686695</v>
      </c>
      <c r="F104" s="15">
        <f t="shared" si="1"/>
        <v>-1.5457518091608642E-2</v>
      </c>
      <c r="G104" s="20"/>
    </row>
    <row r="105" spans="1:7" x14ac:dyDescent="0.25">
      <c r="A105" s="857" t="s">
        <v>42</v>
      </c>
      <c r="B105" s="858"/>
      <c r="C105" s="10" t="s">
        <v>37</v>
      </c>
      <c r="D105" s="30"/>
      <c r="E105" s="30"/>
      <c r="F105" s="18" t="e">
        <f t="shared" si="1"/>
        <v>#DIV/0!</v>
      </c>
      <c r="G105" s="20"/>
    </row>
    <row r="106" spans="1:7" x14ac:dyDescent="0.25">
      <c r="A106" s="857" t="s">
        <v>43</v>
      </c>
      <c r="B106" s="858"/>
      <c r="C106" s="10" t="s">
        <v>37</v>
      </c>
      <c r="D106" s="30"/>
      <c r="E106" s="30"/>
      <c r="F106" s="18" t="e">
        <f t="shared" si="1"/>
        <v>#DIV/0!</v>
      </c>
      <c r="G106" s="20"/>
    </row>
    <row r="107" spans="1:7" x14ac:dyDescent="0.25">
      <c r="A107" s="863" t="s">
        <v>58</v>
      </c>
      <c r="B107" s="864"/>
      <c r="C107" s="10" t="s">
        <v>59</v>
      </c>
      <c r="D107" s="13"/>
      <c r="E107" s="30"/>
      <c r="F107" s="15"/>
      <c r="G107" s="20"/>
    </row>
    <row r="108" spans="1:7" x14ac:dyDescent="0.25">
      <c r="A108" s="857" t="s">
        <v>36</v>
      </c>
      <c r="B108" s="858"/>
      <c r="C108" s="10" t="s">
        <v>37</v>
      </c>
      <c r="D108" s="31">
        <v>3.0000000000000001E-3</v>
      </c>
      <c r="E108" s="31">
        <v>2.2101283996195046E-3</v>
      </c>
      <c r="F108" s="15">
        <f t="shared" si="1"/>
        <v>-0.26329053346016518</v>
      </c>
      <c r="G108" s="20"/>
    </row>
    <row r="109" spans="1:7" x14ac:dyDescent="0.25">
      <c r="A109" s="857" t="s">
        <v>48</v>
      </c>
      <c r="B109" s="858"/>
      <c r="C109" s="10" t="s">
        <v>37</v>
      </c>
      <c r="D109" s="31"/>
      <c r="E109" s="31"/>
      <c r="F109" s="18" t="e">
        <f t="shared" si="1"/>
        <v>#DIV/0!</v>
      </c>
      <c r="G109" s="32"/>
    </row>
    <row r="110" spans="1:7" x14ac:dyDescent="0.25">
      <c r="A110" s="857" t="s">
        <v>38</v>
      </c>
      <c r="B110" s="858"/>
      <c r="C110" s="10" t="s">
        <v>37</v>
      </c>
      <c r="D110" s="31">
        <v>3.0000000000000001E-3</v>
      </c>
      <c r="E110" s="31">
        <v>2.3196820357593751E-3</v>
      </c>
      <c r="F110" s="15">
        <f t="shared" si="1"/>
        <v>-0.226772654746875</v>
      </c>
      <c r="G110" s="20"/>
    </row>
    <row r="111" spans="1:7" x14ac:dyDescent="0.25">
      <c r="A111" s="857" t="s">
        <v>50</v>
      </c>
      <c r="B111" s="858"/>
      <c r="C111" s="10" t="s">
        <v>37</v>
      </c>
      <c r="D111" s="31"/>
      <c r="E111" s="31"/>
      <c r="F111" s="18" t="e">
        <f t="shared" si="1"/>
        <v>#DIV/0!</v>
      </c>
      <c r="G111" s="20"/>
    </row>
    <row r="112" spans="1:7" x14ac:dyDescent="0.25">
      <c r="A112" s="857" t="s">
        <v>39</v>
      </c>
      <c r="B112" s="858"/>
      <c r="C112" s="10" t="s">
        <v>37</v>
      </c>
      <c r="D112" s="31"/>
      <c r="E112" s="31"/>
      <c r="F112" s="18" t="e">
        <f t="shared" si="1"/>
        <v>#DIV/0!</v>
      </c>
      <c r="G112" s="20"/>
    </row>
    <row r="113" spans="1:7" x14ac:dyDescent="0.25">
      <c r="A113" s="857" t="s">
        <v>40</v>
      </c>
      <c r="B113" s="858"/>
      <c r="C113" s="10" t="s">
        <v>37</v>
      </c>
      <c r="D113" s="31">
        <v>2E-3</v>
      </c>
      <c r="E113" s="31">
        <v>2E-3</v>
      </c>
      <c r="F113" s="15">
        <f t="shared" si="1"/>
        <v>0</v>
      </c>
      <c r="G113" s="20"/>
    </row>
    <row r="114" spans="1:7" x14ac:dyDescent="0.25">
      <c r="A114" s="857" t="s">
        <v>41</v>
      </c>
      <c r="B114" s="858"/>
      <c r="C114" s="10" t="s">
        <v>37</v>
      </c>
      <c r="D114" s="31"/>
      <c r="E114" s="31"/>
      <c r="F114" s="18" t="e">
        <f t="shared" si="1"/>
        <v>#DIV/0!</v>
      </c>
      <c r="G114" s="20"/>
    </row>
    <row r="115" spans="1:7" x14ac:dyDescent="0.25">
      <c r="A115" s="857" t="s">
        <v>49</v>
      </c>
      <c r="B115" s="858"/>
      <c r="C115" s="10" t="s">
        <v>37</v>
      </c>
      <c r="D115" s="31">
        <v>2E-3</v>
      </c>
      <c r="E115" s="31">
        <v>2E-3</v>
      </c>
      <c r="F115" s="15">
        <f t="shared" si="1"/>
        <v>0</v>
      </c>
      <c r="G115" s="20"/>
    </row>
    <row r="116" spans="1:7" x14ac:dyDescent="0.25">
      <c r="A116" s="857" t="s">
        <v>42</v>
      </c>
      <c r="B116" s="858"/>
      <c r="C116" s="10" t="s">
        <v>37</v>
      </c>
      <c r="D116" s="31"/>
      <c r="E116" s="31"/>
      <c r="F116" s="18" t="e">
        <f t="shared" si="1"/>
        <v>#DIV/0!</v>
      </c>
      <c r="G116" s="20"/>
    </row>
    <row r="117" spans="1:7" x14ac:dyDescent="0.25">
      <c r="A117" s="857" t="s">
        <v>43</v>
      </c>
      <c r="B117" s="858"/>
      <c r="C117" s="10" t="s">
        <v>37</v>
      </c>
      <c r="D117" s="31"/>
      <c r="E117" s="31"/>
      <c r="F117" s="18" t="e">
        <f t="shared" si="1"/>
        <v>#DIV/0!</v>
      </c>
      <c r="G117" s="20"/>
    </row>
    <row r="118" spans="1:7" x14ac:dyDescent="0.25">
      <c r="A118" s="863" t="s">
        <v>60</v>
      </c>
      <c r="B118" s="864"/>
      <c r="C118" s="10"/>
      <c r="D118" s="13"/>
      <c r="E118" s="33"/>
      <c r="F118" s="15"/>
      <c r="G118" s="20"/>
    </row>
    <row r="119" spans="1:7" x14ac:dyDescent="0.25">
      <c r="A119" s="863" t="s">
        <v>61</v>
      </c>
      <c r="B119" s="864"/>
      <c r="C119" s="4" t="s">
        <v>62</v>
      </c>
      <c r="D119" s="13"/>
      <c r="E119" s="33"/>
      <c r="F119" s="15"/>
      <c r="G119" s="20"/>
    </row>
    <row r="120" spans="1:7" x14ac:dyDescent="0.25">
      <c r="A120" s="857" t="s">
        <v>36</v>
      </c>
      <c r="B120" s="858"/>
      <c r="C120" s="10" t="s">
        <v>37</v>
      </c>
      <c r="D120" s="13">
        <v>6.9999999999999999E-4</v>
      </c>
      <c r="E120" s="33">
        <v>3.964709590907118E-4</v>
      </c>
      <c r="F120" s="15">
        <f t="shared" si="1"/>
        <v>-0.43361291558469744</v>
      </c>
      <c r="G120" s="20"/>
    </row>
    <row r="121" spans="1:7" x14ac:dyDescent="0.25">
      <c r="A121" s="857" t="s">
        <v>48</v>
      </c>
      <c r="B121" s="858"/>
      <c r="C121" s="10" t="s">
        <v>37</v>
      </c>
      <c r="D121" s="13"/>
      <c r="E121" s="33"/>
      <c r="F121" s="18" t="e">
        <f t="shared" si="1"/>
        <v>#DIV/0!</v>
      </c>
      <c r="G121" s="32"/>
    </row>
    <row r="122" spans="1:7" x14ac:dyDescent="0.25">
      <c r="A122" s="857" t="s">
        <v>38</v>
      </c>
      <c r="B122" s="858"/>
      <c r="C122" s="10" t="s">
        <v>37</v>
      </c>
      <c r="D122" s="13">
        <v>6.9999999999999999E-4</v>
      </c>
      <c r="E122" s="33">
        <v>3.964709590907118E-4</v>
      </c>
      <c r="F122" s="15">
        <f t="shared" si="1"/>
        <v>-0.43361291558469744</v>
      </c>
      <c r="G122" s="20"/>
    </row>
    <row r="123" spans="1:7" x14ac:dyDescent="0.25">
      <c r="A123" s="857" t="s">
        <v>50</v>
      </c>
      <c r="B123" s="858"/>
      <c r="C123" s="10" t="s">
        <v>37</v>
      </c>
      <c r="D123" s="13"/>
      <c r="E123" s="33"/>
      <c r="F123" s="18" t="e">
        <f t="shared" si="1"/>
        <v>#DIV/0!</v>
      </c>
      <c r="G123" s="20"/>
    </row>
    <row r="124" spans="1:7" x14ac:dyDescent="0.25">
      <c r="A124" s="857" t="s">
        <v>39</v>
      </c>
      <c r="B124" s="858"/>
      <c r="C124" s="10" t="s">
        <v>37</v>
      </c>
      <c r="D124" s="13"/>
      <c r="E124" s="33"/>
      <c r="F124" s="18" t="e">
        <f t="shared" si="1"/>
        <v>#DIV/0!</v>
      </c>
      <c r="G124" s="20"/>
    </row>
    <row r="125" spans="1:7" x14ac:dyDescent="0.25">
      <c r="A125" s="857" t="s">
        <v>40</v>
      </c>
      <c r="B125" s="858"/>
      <c r="C125" s="10" t="s">
        <v>37</v>
      </c>
      <c r="D125" s="13">
        <v>6.9999999999999999E-4</v>
      </c>
      <c r="E125" s="33">
        <v>6.6443355893525667E-4</v>
      </c>
      <c r="F125" s="15">
        <f t="shared" si="1"/>
        <v>-5.0809201521061893E-2</v>
      </c>
      <c r="G125" s="20"/>
    </row>
    <row r="126" spans="1:7" x14ac:dyDescent="0.25">
      <c r="A126" s="857" t="s">
        <v>41</v>
      </c>
      <c r="B126" s="858"/>
      <c r="C126" s="10" t="s">
        <v>37</v>
      </c>
      <c r="D126" s="13"/>
      <c r="E126" s="33"/>
      <c r="F126" s="18" t="e">
        <f t="shared" si="1"/>
        <v>#DIV/0!</v>
      </c>
      <c r="G126" s="20"/>
    </row>
    <row r="127" spans="1:7" x14ac:dyDescent="0.25">
      <c r="A127" s="857" t="s">
        <v>49</v>
      </c>
      <c r="B127" s="858"/>
      <c r="C127" s="10" t="s">
        <v>37</v>
      </c>
      <c r="D127" s="33">
        <v>6.9999999999999999E-4</v>
      </c>
      <c r="E127" s="33">
        <v>6.5852429597167519E-4</v>
      </c>
      <c r="F127" s="15">
        <f t="shared" si="1"/>
        <v>-5.9251005754749723E-2</v>
      </c>
      <c r="G127" s="20"/>
    </row>
    <row r="128" spans="1:7" x14ac:dyDescent="0.25">
      <c r="A128" s="857" t="s">
        <v>42</v>
      </c>
      <c r="B128" s="858"/>
      <c r="C128" s="10" t="s">
        <v>37</v>
      </c>
      <c r="D128" s="33"/>
      <c r="E128" s="34"/>
      <c r="F128" s="18" t="e">
        <f t="shared" si="1"/>
        <v>#DIV/0!</v>
      </c>
      <c r="G128" s="20"/>
    </row>
    <row r="129" spans="1:7" x14ac:dyDescent="0.25">
      <c r="A129" s="857" t="s">
        <v>43</v>
      </c>
      <c r="B129" s="858"/>
      <c r="C129" s="10" t="s">
        <v>37</v>
      </c>
      <c r="D129" s="27"/>
      <c r="E129" s="34"/>
      <c r="F129" s="18" t="e">
        <f t="shared" si="1"/>
        <v>#DIV/0!</v>
      </c>
      <c r="G129" s="20"/>
    </row>
    <row r="130" spans="1:7" x14ac:dyDescent="0.25">
      <c r="A130" s="863" t="s">
        <v>63</v>
      </c>
      <c r="B130" s="864"/>
      <c r="C130" s="3"/>
      <c r="D130" s="13"/>
      <c r="E130" s="33"/>
      <c r="F130" s="15"/>
      <c r="G130" s="20"/>
    </row>
    <row r="131" spans="1:7" x14ac:dyDescent="0.25">
      <c r="A131" s="857" t="s">
        <v>36</v>
      </c>
      <c r="B131" s="858"/>
      <c r="C131" s="10" t="s">
        <v>62</v>
      </c>
      <c r="D131" s="27">
        <v>1.5E-3</v>
      </c>
      <c r="E131" s="33">
        <v>4.2193360356372351E-4</v>
      </c>
      <c r="F131" s="15">
        <f t="shared" si="1"/>
        <v>-0.7187109309575177</v>
      </c>
      <c r="G131" s="20"/>
    </row>
    <row r="132" spans="1:7" x14ac:dyDescent="0.25">
      <c r="A132" s="857" t="s">
        <v>48</v>
      </c>
      <c r="B132" s="858"/>
      <c r="C132" s="10" t="s">
        <v>37</v>
      </c>
      <c r="D132" s="27"/>
      <c r="E132" s="33"/>
      <c r="F132" s="18" t="e">
        <f t="shared" si="1"/>
        <v>#DIV/0!</v>
      </c>
      <c r="G132" s="20"/>
    </row>
    <row r="133" spans="1:7" x14ac:dyDescent="0.25">
      <c r="A133" s="857" t="s">
        <v>38</v>
      </c>
      <c r="B133" s="858"/>
      <c r="C133" s="10" t="s">
        <v>37</v>
      </c>
      <c r="D133" s="27">
        <v>1.5E-3</v>
      </c>
      <c r="E133" s="33">
        <v>4.2247636307904559E-4</v>
      </c>
      <c r="F133" s="15">
        <f t="shared" si="1"/>
        <v>-0.71834909128063629</v>
      </c>
      <c r="G133" s="20"/>
    </row>
    <row r="134" spans="1:7" x14ac:dyDescent="0.25">
      <c r="A134" s="857" t="s">
        <v>50</v>
      </c>
      <c r="B134" s="858"/>
      <c r="C134" s="10" t="s">
        <v>37</v>
      </c>
      <c r="D134" s="13"/>
      <c r="E134" s="33"/>
      <c r="F134" s="18" t="e">
        <f t="shared" si="1"/>
        <v>#DIV/0!</v>
      </c>
      <c r="G134" s="20"/>
    </row>
    <row r="135" spans="1:7" x14ac:dyDescent="0.25">
      <c r="A135" s="863" t="s">
        <v>64</v>
      </c>
      <c r="B135" s="864"/>
      <c r="C135" s="10"/>
      <c r="D135" s="13"/>
      <c r="E135" s="33"/>
      <c r="F135" s="15"/>
      <c r="G135" s="20"/>
    </row>
    <row r="136" spans="1:7" x14ac:dyDescent="0.25">
      <c r="A136" s="863" t="s">
        <v>65</v>
      </c>
      <c r="B136" s="864"/>
      <c r="C136" s="10" t="s">
        <v>66</v>
      </c>
      <c r="D136" s="13"/>
      <c r="E136" s="13"/>
      <c r="F136" s="15"/>
      <c r="G136" s="20"/>
    </row>
    <row r="137" spans="1:7" x14ac:dyDescent="0.25">
      <c r="A137" s="857" t="s">
        <v>36</v>
      </c>
      <c r="B137" s="858"/>
      <c r="C137" s="10" t="s">
        <v>37</v>
      </c>
      <c r="D137" s="30">
        <v>110</v>
      </c>
      <c r="E137" s="30">
        <v>91.775501324372442</v>
      </c>
      <c r="F137" s="15">
        <f t="shared" si="1"/>
        <v>-0.16567726068752325</v>
      </c>
      <c r="G137" s="20"/>
    </row>
    <row r="138" spans="1:7" x14ac:dyDescent="0.25">
      <c r="A138" s="857" t="s">
        <v>48</v>
      </c>
      <c r="B138" s="858"/>
      <c r="C138" s="10" t="s">
        <v>37</v>
      </c>
      <c r="D138" s="30"/>
      <c r="E138" s="30"/>
      <c r="F138" s="18" t="e">
        <f t="shared" si="1"/>
        <v>#DIV/0!</v>
      </c>
      <c r="G138" s="20"/>
    </row>
    <row r="139" spans="1:7" x14ac:dyDescent="0.25">
      <c r="A139" s="857" t="s">
        <v>38</v>
      </c>
      <c r="B139" s="858"/>
      <c r="C139" s="10" t="s">
        <v>37</v>
      </c>
      <c r="D139" s="30">
        <v>110</v>
      </c>
      <c r="E139" s="30">
        <v>91.775501324372442</v>
      </c>
      <c r="F139" s="15">
        <f t="shared" si="1"/>
        <v>-0.16567726068752325</v>
      </c>
      <c r="G139" s="20"/>
    </row>
    <row r="140" spans="1:7" x14ac:dyDescent="0.25">
      <c r="A140" s="857" t="s">
        <v>50</v>
      </c>
      <c r="B140" s="858"/>
      <c r="C140" s="10" t="s">
        <v>37</v>
      </c>
      <c r="D140" s="30"/>
      <c r="E140" s="30"/>
      <c r="F140" s="18" t="e">
        <f t="shared" si="1"/>
        <v>#DIV/0!</v>
      </c>
      <c r="G140" s="20"/>
    </row>
    <row r="141" spans="1:7" x14ac:dyDescent="0.25">
      <c r="A141" s="857" t="s">
        <v>39</v>
      </c>
      <c r="B141" s="858"/>
      <c r="C141" s="10" t="s">
        <v>37</v>
      </c>
      <c r="D141" s="30"/>
      <c r="E141" s="30"/>
      <c r="F141" s="18" t="e">
        <f t="shared" ref="F141:F204" si="2">(E141-D141)/D141</f>
        <v>#DIV/0!</v>
      </c>
      <c r="G141" s="20"/>
    </row>
    <row r="142" spans="1:7" x14ac:dyDescent="0.25">
      <c r="A142" s="857" t="s">
        <v>40</v>
      </c>
      <c r="B142" s="858"/>
      <c r="C142" s="10" t="s">
        <v>37</v>
      </c>
      <c r="D142" s="30">
        <v>110</v>
      </c>
      <c r="E142" s="30">
        <v>91.775501324372442</v>
      </c>
      <c r="F142" s="15">
        <f t="shared" si="2"/>
        <v>-0.16567726068752325</v>
      </c>
      <c r="G142" s="20"/>
    </row>
    <row r="143" spans="1:7" x14ac:dyDescent="0.25">
      <c r="A143" s="857" t="s">
        <v>41</v>
      </c>
      <c r="B143" s="858"/>
      <c r="C143" s="10" t="s">
        <v>37</v>
      </c>
      <c r="D143" s="30"/>
      <c r="E143" s="30"/>
      <c r="F143" s="18" t="e">
        <f t="shared" si="2"/>
        <v>#DIV/0!</v>
      </c>
      <c r="G143" s="20"/>
    </row>
    <row r="144" spans="1:7" x14ac:dyDescent="0.25">
      <c r="A144" s="857" t="s">
        <v>49</v>
      </c>
      <c r="B144" s="858"/>
      <c r="C144" s="10" t="s">
        <v>37</v>
      </c>
      <c r="D144" s="30">
        <v>110</v>
      </c>
      <c r="E144" s="30">
        <v>91.775501324372442</v>
      </c>
      <c r="F144" s="15">
        <f t="shared" si="2"/>
        <v>-0.16567726068752325</v>
      </c>
      <c r="G144" s="20"/>
    </row>
    <row r="145" spans="1:242" x14ac:dyDescent="0.25">
      <c r="A145" s="857" t="s">
        <v>42</v>
      </c>
      <c r="B145" s="858"/>
      <c r="C145" s="10" t="s">
        <v>37</v>
      </c>
      <c r="D145" s="30"/>
      <c r="E145" s="30"/>
      <c r="F145" s="18" t="e">
        <f t="shared" si="2"/>
        <v>#DIV/0!</v>
      </c>
      <c r="G145" s="20"/>
    </row>
    <row r="146" spans="1:242" x14ac:dyDescent="0.25">
      <c r="A146" s="857" t="s">
        <v>43</v>
      </c>
      <c r="B146" s="858"/>
      <c r="C146" s="10" t="s">
        <v>37</v>
      </c>
      <c r="D146" s="30"/>
      <c r="E146" s="30"/>
      <c r="F146" s="18" t="e">
        <f t="shared" si="2"/>
        <v>#DIV/0!</v>
      </c>
      <c r="G146" s="20"/>
    </row>
    <row r="147" spans="1:242" x14ac:dyDescent="0.25">
      <c r="A147" s="863" t="s">
        <v>67</v>
      </c>
      <c r="B147" s="864"/>
      <c r="C147" s="10" t="s">
        <v>68</v>
      </c>
      <c r="D147" s="30"/>
      <c r="E147" s="30"/>
      <c r="F147" s="15"/>
      <c r="G147" s="20"/>
    </row>
    <row r="148" spans="1:242" x14ac:dyDescent="0.25">
      <c r="A148" s="857" t="s">
        <v>36</v>
      </c>
      <c r="B148" s="858"/>
      <c r="C148" s="10" t="s">
        <v>37</v>
      </c>
      <c r="D148" s="30">
        <v>0.35</v>
      </c>
      <c r="E148" s="35">
        <v>0.29723779893098851</v>
      </c>
      <c r="F148" s="15">
        <f t="shared" si="2"/>
        <v>-0.15074914591146135</v>
      </c>
      <c r="G148" s="20"/>
    </row>
    <row r="149" spans="1:242" x14ac:dyDescent="0.25">
      <c r="A149" s="857" t="s">
        <v>48</v>
      </c>
      <c r="B149" s="858"/>
      <c r="C149" s="10" t="s">
        <v>37</v>
      </c>
      <c r="D149" s="30"/>
      <c r="E149" s="30"/>
      <c r="F149" s="18" t="e">
        <f t="shared" si="2"/>
        <v>#DIV/0!</v>
      </c>
      <c r="G149" s="20"/>
    </row>
    <row r="150" spans="1:242" x14ac:dyDescent="0.25">
      <c r="A150" s="857" t="s">
        <v>38</v>
      </c>
      <c r="B150" s="858"/>
      <c r="C150" s="10" t="s">
        <v>37</v>
      </c>
      <c r="D150" s="30">
        <v>0.35</v>
      </c>
      <c r="E150" s="35">
        <v>0.29723779893098851</v>
      </c>
      <c r="F150" s="15">
        <f t="shared" si="2"/>
        <v>-0.15074914591146135</v>
      </c>
      <c r="G150" s="20"/>
    </row>
    <row r="151" spans="1:242" x14ac:dyDescent="0.25">
      <c r="A151" s="857" t="s">
        <v>50</v>
      </c>
      <c r="B151" s="858"/>
      <c r="C151" s="10" t="s">
        <v>37</v>
      </c>
      <c r="D151" s="30"/>
      <c r="E151" s="30"/>
      <c r="F151" s="18" t="e">
        <f t="shared" si="2"/>
        <v>#DIV/0!</v>
      </c>
      <c r="G151" s="20"/>
    </row>
    <row r="152" spans="1:242" x14ac:dyDescent="0.25">
      <c r="A152" s="857" t="s">
        <v>39</v>
      </c>
      <c r="B152" s="858"/>
      <c r="C152" s="10" t="s">
        <v>37</v>
      </c>
      <c r="D152" s="30"/>
      <c r="E152" s="30"/>
      <c r="F152" s="18" t="e">
        <f t="shared" si="2"/>
        <v>#DIV/0!</v>
      </c>
      <c r="G152" s="20"/>
    </row>
    <row r="153" spans="1:242" x14ac:dyDescent="0.25">
      <c r="A153" s="857" t="s">
        <v>40</v>
      </c>
      <c r="B153" s="858"/>
      <c r="C153" s="10" t="s">
        <v>37</v>
      </c>
      <c r="D153" s="30">
        <v>0.35</v>
      </c>
      <c r="E153" s="35">
        <v>0.29723779893098851</v>
      </c>
      <c r="F153" s="15">
        <f t="shared" si="2"/>
        <v>-0.15074914591146135</v>
      </c>
      <c r="G153" s="20"/>
    </row>
    <row r="154" spans="1:242" x14ac:dyDescent="0.25">
      <c r="A154" s="857" t="s">
        <v>41</v>
      </c>
      <c r="B154" s="858"/>
      <c r="C154" s="10" t="s">
        <v>37</v>
      </c>
      <c r="D154" s="30"/>
      <c r="E154" s="30"/>
      <c r="F154" s="18" t="e">
        <f t="shared" si="2"/>
        <v>#DIV/0!</v>
      </c>
      <c r="G154" s="20"/>
    </row>
    <row r="155" spans="1:242" x14ac:dyDescent="0.25">
      <c r="A155" s="857" t="s">
        <v>49</v>
      </c>
      <c r="B155" s="858"/>
      <c r="C155" s="10" t="s">
        <v>37</v>
      </c>
      <c r="D155" s="30">
        <v>0.35</v>
      </c>
      <c r="E155" s="35">
        <v>0.29723779893098851</v>
      </c>
      <c r="F155" s="15">
        <f t="shared" si="2"/>
        <v>-0.15074914591146135</v>
      </c>
      <c r="G155" s="20"/>
    </row>
    <row r="156" spans="1:242" x14ac:dyDescent="0.25">
      <c r="A156" s="857" t="s">
        <v>42</v>
      </c>
      <c r="B156" s="858"/>
      <c r="C156" s="10" t="s">
        <v>37</v>
      </c>
      <c r="D156" s="30"/>
      <c r="E156" s="30"/>
      <c r="F156" s="18" t="e">
        <f t="shared" si="2"/>
        <v>#DIV/0!</v>
      </c>
      <c r="G156" s="20"/>
    </row>
    <row r="157" spans="1:242" x14ac:dyDescent="0.25">
      <c r="A157" s="857" t="s">
        <v>43</v>
      </c>
      <c r="B157" s="858"/>
      <c r="C157" s="10" t="s">
        <v>37</v>
      </c>
      <c r="D157" s="30"/>
      <c r="E157" s="30"/>
      <c r="F157" s="18" t="e">
        <f t="shared" si="2"/>
        <v>#DIV/0!</v>
      </c>
      <c r="G157" s="20"/>
    </row>
    <row r="158" spans="1:242" x14ac:dyDescent="0.25">
      <c r="A158" s="863" t="s">
        <v>69</v>
      </c>
      <c r="B158" s="864"/>
      <c r="C158" s="10" t="s">
        <v>70</v>
      </c>
      <c r="D158" s="30"/>
      <c r="E158" s="30"/>
      <c r="F158" s="15"/>
      <c r="G158" s="20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  <c r="EC158" s="22"/>
      <c r="ED158" s="22"/>
      <c r="EE158" s="22"/>
      <c r="EF158" s="22"/>
      <c r="EG158" s="22"/>
      <c r="EH158" s="22"/>
      <c r="EI158" s="22"/>
      <c r="EJ158" s="22"/>
      <c r="EK158" s="22"/>
      <c r="EL158" s="22"/>
      <c r="EM158" s="22"/>
      <c r="EN158" s="22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  <c r="FL158" s="22"/>
      <c r="FM158" s="22"/>
      <c r="FN158" s="22"/>
      <c r="FO158" s="22"/>
      <c r="FP158" s="22"/>
      <c r="FQ158" s="22"/>
      <c r="FR158" s="22"/>
      <c r="FS158" s="22"/>
      <c r="FT158" s="22"/>
      <c r="FU158" s="22"/>
      <c r="FV158" s="22"/>
      <c r="FW158" s="22"/>
      <c r="FX158" s="22"/>
      <c r="FY158" s="22"/>
      <c r="FZ158" s="22"/>
      <c r="GA158" s="22"/>
      <c r="GB158" s="22"/>
      <c r="GC158" s="22"/>
      <c r="GD158" s="22"/>
      <c r="GE158" s="22"/>
      <c r="GF158" s="22"/>
      <c r="GG158" s="22"/>
      <c r="GH158" s="22"/>
      <c r="GI158" s="22"/>
      <c r="GJ158" s="22"/>
      <c r="GK158" s="22"/>
      <c r="GL158" s="22"/>
      <c r="GM158" s="22"/>
      <c r="GN158" s="22"/>
      <c r="GO158" s="22"/>
      <c r="GP158" s="22"/>
      <c r="GQ158" s="22"/>
      <c r="GR158" s="22"/>
      <c r="GS158" s="22"/>
      <c r="GT158" s="22"/>
      <c r="GU158" s="22"/>
      <c r="GV158" s="22"/>
      <c r="GW158" s="22"/>
      <c r="GX158" s="22"/>
      <c r="GY158" s="22"/>
      <c r="GZ158" s="22"/>
      <c r="HA158" s="22"/>
      <c r="HB158" s="22"/>
      <c r="HC158" s="22"/>
      <c r="HD158" s="22"/>
      <c r="HE158" s="22"/>
      <c r="HF158" s="22"/>
      <c r="HG158" s="22"/>
      <c r="HH158" s="22"/>
      <c r="HI158" s="22"/>
      <c r="HJ158" s="22"/>
      <c r="HK158" s="22"/>
      <c r="HL158" s="22"/>
      <c r="HM158" s="22"/>
      <c r="HN158" s="22"/>
      <c r="HO158" s="22"/>
      <c r="HP158" s="22"/>
      <c r="HQ158" s="22"/>
      <c r="HR158" s="22"/>
      <c r="HS158" s="22"/>
      <c r="HT158" s="22"/>
      <c r="HU158" s="22"/>
      <c r="HV158" s="22"/>
      <c r="HW158" s="22"/>
      <c r="HX158" s="22"/>
      <c r="HY158" s="22"/>
      <c r="HZ158" s="22"/>
      <c r="IA158" s="22"/>
      <c r="IB158" s="22"/>
      <c r="IC158" s="22"/>
      <c r="ID158" s="22"/>
      <c r="IE158" s="22"/>
      <c r="IF158" s="22"/>
      <c r="IG158" s="22"/>
      <c r="IH158" s="22"/>
    </row>
    <row r="159" spans="1:242" x14ac:dyDescent="0.25">
      <c r="A159" s="857" t="s">
        <v>36</v>
      </c>
      <c r="B159" s="858"/>
      <c r="C159" s="10" t="s">
        <v>37</v>
      </c>
      <c r="D159" s="30">
        <v>6</v>
      </c>
      <c r="E159" s="30">
        <v>5.3539140946811514</v>
      </c>
      <c r="F159" s="15">
        <f t="shared" si="2"/>
        <v>-0.1076809842198081</v>
      </c>
      <c r="G159" s="20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  <c r="EC159" s="22"/>
      <c r="ED159" s="22"/>
      <c r="EE159" s="22"/>
      <c r="EF159" s="22"/>
      <c r="EG159" s="22"/>
      <c r="EH159" s="22"/>
      <c r="EI159" s="22"/>
      <c r="EJ159" s="22"/>
      <c r="EK159" s="22"/>
      <c r="EL159" s="22"/>
      <c r="EM159" s="22"/>
      <c r="EN159" s="22"/>
      <c r="EO159" s="22"/>
      <c r="EP159" s="22"/>
      <c r="EQ159" s="22"/>
      <c r="ER159" s="22"/>
      <c r="ES159" s="22"/>
      <c r="ET159" s="22"/>
      <c r="EU159" s="22"/>
      <c r="EV159" s="22"/>
      <c r="EW159" s="22"/>
      <c r="EX159" s="22"/>
      <c r="EY159" s="22"/>
      <c r="EZ159" s="22"/>
      <c r="FA159" s="22"/>
      <c r="FB159" s="22"/>
      <c r="FC159" s="22"/>
      <c r="FD159" s="22"/>
      <c r="FE159" s="22"/>
      <c r="FF159" s="22"/>
      <c r="FG159" s="22"/>
      <c r="FH159" s="22"/>
      <c r="FI159" s="22"/>
      <c r="FJ159" s="22"/>
      <c r="FK159" s="22"/>
      <c r="FL159" s="22"/>
      <c r="FM159" s="22"/>
      <c r="FN159" s="22"/>
      <c r="FO159" s="22"/>
      <c r="FP159" s="22"/>
      <c r="FQ159" s="22"/>
      <c r="FR159" s="22"/>
      <c r="FS159" s="22"/>
      <c r="FT159" s="22"/>
      <c r="FU159" s="22"/>
      <c r="FV159" s="22"/>
      <c r="FW159" s="22"/>
      <c r="FX159" s="22"/>
      <c r="FY159" s="22"/>
      <c r="FZ159" s="22"/>
      <c r="GA159" s="22"/>
      <c r="GB159" s="22"/>
      <c r="GC159" s="22"/>
      <c r="GD159" s="22"/>
      <c r="GE159" s="22"/>
      <c r="GF159" s="22"/>
      <c r="GG159" s="22"/>
      <c r="GH159" s="22"/>
      <c r="GI159" s="22"/>
      <c r="GJ159" s="22"/>
      <c r="GK159" s="22"/>
      <c r="GL159" s="22"/>
      <c r="GM159" s="22"/>
      <c r="GN159" s="22"/>
      <c r="GO159" s="22"/>
      <c r="GP159" s="22"/>
      <c r="GQ159" s="22"/>
      <c r="GR159" s="22"/>
      <c r="GS159" s="22"/>
      <c r="GT159" s="22"/>
      <c r="GU159" s="22"/>
      <c r="GV159" s="22"/>
      <c r="GW159" s="22"/>
      <c r="GX159" s="22"/>
      <c r="GY159" s="22"/>
      <c r="GZ159" s="22"/>
      <c r="HA159" s="22"/>
      <c r="HB159" s="22"/>
      <c r="HC159" s="22"/>
      <c r="HD159" s="22"/>
      <c r="HE159" s="22"/>
      <c r="HF159" s="22"/>
      <c r="HG159" s="22"/>
      <c r="HH159" s="22"/>
      <c r="HI159" s="22"/>
      <c r="HJ159" s="22"/>
      <c r="HK159" s="22"/>
      <c r="HL159" s="22"/>
      <c r="HM159" s="22"/>
      <c r="HN159" s="22"/>
      <c r="HO159" s="22"/>
      <c r="HP159" s="22"/>
      <c r="HQ159" s="22"/>
      <c r="HR159" s="22"/>
      <c r="HS159" s="22"/>
      <c r="HT159" s="22"/>
      <c r="HU159" s="22"/>
      <c r="HV159" s="22"/>
      <c r="HW159" s="22"/>
      <c r="HX159" s="22"/>
      <c r="HY159" s="22"/>
      <c r="HZ159" s="22"/>
      <c r="IA159" s="22"/>
      <c r="IB159" s="22"/>
      <c r="IC159" s="22"/>
      <c r="ID159" s="22"/>
      <c r="IE159" s="22"/>
      <c r="IF159" s="22"/>
      <c r="IG159" s="22"/>
      <c r="IH159" s="22"/>
    </row>
    <row r="160" spans="1:242" x14ac:dyDescent="0.25">
      <c r="A160" s="857" t="s">
        <v>48</v>
      </c>
      <c r="B160" s="858"/>
      <c r="C160" s="10" t="s">
        <v>37</v>
      </c>
      <c r="D160" s="30"/>
      <c r="E160" s="30"/>
      <c r="F160" s="18" t="e">
        <f t="shared" si="2"/>
        <v>#DIV/0!</v>
      </c>
      <c r="G160" s="20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  <c r="EC160" s="22"/>
      <c r="ED160" s="22"/>
      <c r="EE160" s="22"/>
      <c r="EF160" s="22"/>
      <c r="EG160" s="22"/>
      <c r="EH160" s="22"/>
      <c r="EI160" s="22"/>
      <c r="EJ160" s="22"/>
      <c r="EK160" s="22"/>
      <c r="EL160" s="22"/>
      <c r="EM160" s="22"/>
      <c r="EN160" s="22"/>
      <c r="EO160" s="22"/>
      <c r="EP160" s="22"/>
      <c r="EQ160" s="22"/>
      <c r="ER160" s="22"/>
      <c r="ES160" s="22"/>
      <c r="ET160" s="22"/>
      <c r="EU160" s="22"/>
      <c r="EV160" s="22"/>
      <c r="EW160" s="22"/>
      <c r="EX160" s="22"/>
      <c r="EY160" s="22"/>
      <c r="EZ160" s="22"/>
      <c r="FA160" s="22"/>
      <c r="FB160" s="22"/>
      <c r="FC160" s="22"/>
      <c r="FD160" s="22"/>
      <c r="FE160" s="22"/>
      <c r="FF160" s="22"/>
      <c r="FG160" s="22"/>
      <c r="FH160" s="22"/>
      <c r="FI160" s="22"/>
      <c r="FJ160" s="22"/>
      <c r="FK160" s="22"/>
      <c r="FL160" s="22"/>
      <c r="FM160" s="22"/>
      <c r="FN160" s="22"/>
      <c r="FO160" s="22"/>
      <c r="FP160" s="22"/>
      <c r="FQ160" s="22"/>
      <c r="FR160" s="22"/>
      <c r="FS160" s="22"/>
      <c r="FT160" s="22"/>
      <c r="FU160" s="22"/>
      <c r="FV160" s="22"/>
      <c r="FW160" s="22"/>
      <c r="FX160" s="22"/>
      <c r="FY160" s="22"/>
      <c r="FZ160" s="22"/>
      <c r="GA160" s="22"/>
      <c r="GB160" s="22"/>
      <c r="GC160" s="22"/>
      <c r="GD160" s="22"/>
      <c r="GE160" s="22"/>
      <c r="GF160" s="22"/>
      <c r="GG160" s="22"/>
      <c r="GH160" s="22"/>
      <c r="GI160" s="22"/>
      <c r="GJ160" s="22"/>
      <c r="GK160" s="22"/>
      <c r="GL160" s="22"/>
      <c r="GM160" s="22"/>
      <c r="GN160" s="22"/>
      <c r="GO160" s="22"/>
      <c r="GP160" s="22"/>
      <c r="GQ160" s="22"/>
      <c r="GR160" s="22"/>
      <c r="GS160" s="22"/>
      <c r="GT160" s="22"/>
      <c r="GU160" s="22"/>
      <c r="GV160" s="22"/>
      <c r="GW160" s="22"/>
      <c r="GX160" s="22"/>
      <c r="GY160" s="22"/>
      <c r="GZ160" s="22"/>
      <c r="HA160" s="22"/>
      <c r="HB160" s="22"/>
      <c r="HC160" s="22"/>
      <c r="HD160" s="22"/>
      <c r="HE160" s="22"/>
      <c r="HF160" s="22"/>
      <c r="HG160" s="22"/>
      <c r="HH160" s="22"/>
      <c r="HI160" s="22"/>
      <c r="HJ160" s="22"/>
      <c r="HK160" s="22"/>
      <c r="HL160" s="22"/>
      <c r="HM160" s="22"/>
      <c r="HN160" s="22"/>
      <c r="HO160" s="22"/>
      <c r="HP160" s="22"/>
      <c r="HQ160" s="22"/>
      <c r="HR160" s="22"/>
      <c r="HS160" s="22"/>
      <c r="HT160" s="22"/>
      <c r="HU160" s="22"/>
      <c r="HV160" s="22"/>
      <c r="HW160" s="22"/>
      <c r="HX160" s="22"/>
      <c r="HY160" s="22"/>
      <c r="HZ160" s="22"/>
      <c r="IA160" s="22"/>
      <c r="IB160" s="22"/>
      <c r="IC160" s="22"/>
      <c r="ID160" s="22"/>
      <c r="IE160" s="22"/>
      <c r="IF160" s="22"/>
      <c r="IG160" s="22"/>
      <c r="IH160" s="22"/>
    </row>
    <row r="161" spans="1:242" x14ac:dyDescent="0.25">
      <c r="A161" s="857" t="s">
        <v>38</v>
      </c>
      <c r="B161" s="858"/>
      <c r="C161" s="10" t="s">
        <v>37</v>
      </c>
      <c r="D161" s="30">
        <v>6</v>
      </c>
      <c r="E161" s="30">
        <v>5.3539140946811514</v>
      </c>
      <c r="F161" s="15">
        <f t="shared" si="2"/>
        <v>-0.1076809842198081</v>
      </c>
      <c r="G161" s="20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22"/>
      <c r="GD161" s="22"/>
      <c r="GE161" s="22"/>
      <c r="GF161" s="22"/>
      <c r="GG161" s="22"/>
      <c r="GH161" s="22"/>
      <c r="GI161" s="22"/>
      <c r="GJ161" s="22"/>
      <c r="GK161" s="22"/>
      <c r="GL161" s="22"/>
      <c r="GM161" s="22"/>
      <c r="GN161" s="22"/>
      <c r="GO161" s="22"/>
      <c r="GP161" s="22"/>
      <c r="GQ161" s="22"/>
      <c r="GR161" s="22"/>
      <c r="GS161" s="22"/>
      <c r="GT161" s="22"/>
      <c r="GU161" s="22"/>
      <c r="GV161" s="22"/>
      <c r="GW161" s="22"/>
      <c r="GX161" s="22"/>
      <c r="GY161" s="22"/>
      <c r="GZ161" s="22"/>
      <c r="HA161" s="22"/>
      <c r="HB161" s="22"/>
      <c r="HC161" s="22"/>
      <c r="HD161" s="22"/>
      <c r="HE161" s="22"/>
      <c r="HF161" s="22"/>
      <c r="HG161" s="22"/>
      <c r="HH161" s="22"/>
      <c r="HI161" s="22"/>
      <c r="HJ161" s="22"/>
      <c r="HK161" s="22"/>
      <c r="HL161" s="22"/>
      <c r="HM161" s="22"/>
      <c r="HN161" s="22"/>
      <c r="HO161" s="22"/>
      <c r="HP161" s="22"/>
      <c r="HQ161" s="22"/>
      <c r="HR161" s="22"/>
      <c r="HS161" s="22"/>
      <c r="HT161" s="22"/>
      <c r="HU161" s="22"/>
      <c r="HV161" s="22"/>
      <c r="HW161" s="22"/>
      <c r="HX161" s="22"/>
      <c r="HY161" s="22"/>
      <c r="HZ161" s="22"/>
      <c r="IA161" s="22"/>
      <c r="IB161" s="22"/>
      <c r="IC161" s="22"/>
      <c r="ID161" s="22"/>
      <c r="IE161" s="22"/>
      <c r="IF161" s="22"/>
      <c r="IG161" s="22"/>
      <c r="IH161" s="22"/>
    </row>
    <row r="162" spans="1:242" x14ac:dyDescent="0.25">
      <c r="A162" s="857" t="s">
        <v>50</v>
      </c>
      <c r="B162" s="858"/>
      <c r="C162" s="10" t="s">
        <v>37</v>
      </c>
      <c r="D162" s="30"/>
      <c r="E162" s="30"/>
      <c r="F162" s="18" t="e">
        <f t="shared" si="2"/>
        <v>#DIV/0!</v>
      </c>
      <c r="G162" s="20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  <c r="EC162" s="22"/>
      <c r="ED162" s="22"/>
      <c r="EE162" s="22"/>
      <c r="EF162" s="22"/>
      <c r="EG162" s="22"/>
      <c r="EH162" s="22"/>
      <c r="EI162" s="22"/>
      <c r="EJ162" s="22"/>
      <c r="EK162" s="22"/>
      <c r="EL162" s="22"/>
      <c r="EM162" s="22"/>
      <c r="EN162" s="22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2"/>
      <c r="EZ162" s="22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2"/>
      <c r="FU162" s="22"/>
      <c r="FV162" s="22"/>
      <c r="FW162" s="22"/>
      <c r="FX162" s="22"/>
      <c r="FY162" s="22"/>
      <c r="FZ162" s="22"/>
      <c r="GA162" s="22"/>
      <c r="GB162" s="22"/>
      <c r="GC162" s="22"/>
      <c r="GD162" s="22"/>
      <c r="GE162" s="22"/>
      <c r="GF162" s="22"/>
      <c r="GG162" s="22"/>
      <c r="GH162" s="22"/>
      <c r="GI162" s="22"/>
      <c r="GJ162" s="22"/>
      <c r="GK162" s="22"/>
      <c r="GL162" s="22"/>
      <c r="GM162" s="22"/>
      <c r="GN162" s="22"/>
      <c r="GO162" s="22"/>
      <c r="GP162" s="22"/>
      <c r="GQ162" s="22"/>
      <c r="GR162" s="22"/>
      <c r="GS162" s="22"/>
      <c r="GT162" s="22"/>
      <c r="GU162" s="22"/>
      <c r="GV162" s="22"/>
      <c r="GW162" s="22"/>
      <c r="GX162" s="22"/>
      <c r="GY162" s="22"/>
      <c r="GZ162" s="22"/>
      <c r="HA162" s="22"/>
      <c r="HB162" s="22"/>
      <c r="HC162" s="22"/>
      <c r="HD162" s="22"/>
      <c r="HE162" s="22"/>
      <c r="HF162" s="22"/>
      <c r="HG162" s="22"/>
      <c r="HH162" s="22"/>
      <c r="HI162" s="22"/>
      <c r="HJ162" s="22"/>
      <c r="HK162" s="22"/>
      <c r="HL162" s="22"/>
      <c r="HM162" s="22"/>
      <c r="HN162" s="22"/>
      <c r="HO162" s="22"/>
      <c r="HP162" s="22"/>
      <c r="HQ162" s="22"/>
      <c r="HR162" s="22"/>
      <c r="HS162" s="22"/>
      <c r="HT162" s="22"/>
      <c r="HU162" s="22"/>
      <c r="HV162" s="22"/>
      <c r="HW162" s="22"/>
      <c r="HX162" s="22"/>
      <c r="HY162" s="22"/>
      <c r="HZ162" s="22"/>
      <c r="IA162" s="22"/>
      <c r="IB162" s="22"/>
      <c r="IC162" s="22"/>
      <c r="ID162" s="22"/>
      <c r="IE162" s="22"/>
      <c r="IF162" s="22"/>
      <c r="IG162" s="22"/>
      <c r="IH162" s="22"/>
    </row>
    <row r="163" spans="1:242" x14ac:dyDescent="0.25">
      <c r="A163" s="857" t="s">
        <v>39</v>
      </c>
      <c r="B163" s="858"/>
      <c r="C163" s="10" t="s">
        <v>37</v>
      </c>
      <c r="D163" s="30"/>
      <c r="E163" s="30"/>
      <c r="F163" s="18" t="e">
        <f t="shared" si="2"/>
        <v>#DIV/0!</v>
      </c>
      <c r="G163" s="20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  <c r="GW163" s="22"/>
      <c r="GX163" s="22"/>
      <c r="GY163" s="22"/>
      <c r="GZ163" s="22"/>
      <c r="HA163" s="22"/>
      <c r="HB163" s="22"/>
      <c r="HC163" s="22"/>
      <c r="HD163" s="22"/>
      <c r="HE163" s="22"/>
      <c r="HF163" s="22"/>
      <c r="HG163" s="22"/>
      <c r="HH163" s="22"/>
      <c r="HI163" s="22"/>
      <c r="HJ163" s="22"/>
      <c r="HK163" s="22"/>
      <c r="HL163" s="22"/>
      <c r="HM163" s="22"/>
      <c r="HN163" s="22"/>
      <c r="HO163" s="22"/>
      <c r="HP163" s="22"/>
      <c r="HQ163" s="22"/>
      <c r="HR163" s="22"/>
      <c r="HS163" s="22"/>
      <c r="HT163" s="22"/>
      <c r="HU163" s="22"/>
      <c r="HV163" s="22"/>
      <c r="HW163" s="22"/>
      <c r="HX163" s="22"/>
      <c r="HY163" s="22"/>
      <c r="HZ163" s="22"/>
      <c r="IA163" s="22"/>
      <c r="IB163" s="22"/>
      <c r="IC163" s="22"/>
      <c r="ID163" s="22"/>
      <c r="IE163" s="22"/>
      <c r="IF163" s="22"/>
      <c r="IG163" s="22"/>
      <c r="IH163" s="22"/>
    </row>
    <row r="164" spans="1:242" x14ac:dyDescent="0.25">
      <c r="A164" s="857" t="s">
        <v>40</v>
      </c>
      <c r="B164" s="858"/>
      <c r="C164" s="10" t="s">
        <v>37</v>
      </c>
      <c r="D164" s="30">
        <v>6</v>
      </c>
      <c r="E164" s="30">
        <v>5.3539140946811514</v>
      </c>
      <c r="F164" s="15">
        <f t="shared" si="2"/>
        <v>-0.1076809842198081</v>
      </c>
      <c r="G164" s="20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2"/>
      <c r="EE164" s="22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/>
      <c r="GB164" s="22"/>
      <c r="GC164" s="22"/>
      <c r="GD164" s="22"/>
      <c r="GE164" s="22"/>
      <c r="GF164" s="22"/>
      <c r="GG164" s="22"/>
      <c r="GH164" s="22"/>
      <c r="GI164" s="22"/>
      <c r="GJ164" s="22"/>
      <c r="GK164" s="22"/>
      <c r="GL164" s="22"/>
      <c r="GM164" s="22"/>
      <c r="GN164" s="22"/>
      <c r="GO164" s="22"/>
      <c r="GP164" s="22"/>
      <c r="GQ164" s="22"/>
      <c r="GR164" s="22"/>
      <c r="GS164" s="22"/>
      <c r="GT164" s="22"/>
      <c r="GU164" s="22"/>
      <c r="GV164" s="22"/>
      <c r="GW164" s="22"/>
      <c r="GX164" s="22"/>
      <c r="GY164" s="22"/>
      <c r="GZ164" s="22"/>
      <c r="HA164" s="22"/>
      <c r="HB164" s="22"/>
      <c r="HC164" s="22"/>
      <c r="HD164" s="22"/>
      <c r="HE164" s="22"/>
      <c r="HF164" s="22"/>
      <c r="HG164" s="22"/>
      <c r="HH164" s="22"/>
      <c r="HI164" s="22"/>
      <c r="HJ164" s="22"/>
      <c r="HK164" s="22"/>
      <c r="HL164" s="22"/>
      <c r="HM164" s="22"/>
      <c r="HN164" s="22"/>
      <c r="HO164" s="22"/>
      <c r="HP164" s="22"/>
      <c r="HQ164" s="22"/>
      <c r="HR164" s="22"/>
      <c r="HS164" s="22"/>
      <c r="HT164" s="22"/>
      <c r="HU164" s="22"/>
      <c r="HV164" s="22"/>
      <c r="HW164" s="22"/>
      <c r="HX164" s="22"/>
      <c r="HY164" s="22"/>
      <c r="HZ164" s="22"/>
      <c r="IA164" s="22"/>
      <c r="IB164" s="22"/>
      <c r="IC164" s="22"/>
      <c r="ID164" s="22"/>
      <c r="IE164" s="22"/>
      <c r="IF164" s="22"/>
      <c r="IG164" s="22"/>
      <c r="IH164" s="22"/>
    </row>
    <row r="165" spans="1:242" x14ac:dyDescent="0.25">
      <c r="A165" s="857" t="s">
        <v>41</v>
      </c>
      <c r="B165" s="858"/>
      <c r="C165" s="10" t="s">
        <v>37</v>
      </c>
      <c r="D165" s="30"/>
      <c r="E165" s="30"/>
      <c r="F165" s="18" t="e">
        <f t="shared" si="2"/>
        <v>#DIV/0!</v>
      </c>
      <c r="G165" s="20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  <c r="EC165" s="22"/>
      <c r="ED165" s="22"/>
      <c r="EE165" s="22"/>
      <c r="EF165" s="22"/>
      <c r="EG165" s="22"/>
      <c r="EH165" s="22"/>
      <c r="EI165" s="22"/>
      <c r="EJ165" s="22"/>
      <c r="EK165" s="22"/>
      <c r="EL165" s="22"/>
      <c r="EM165" s="22"/>
      <c r="EN165" s="22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2"/>
      <c r="EZ165" s="22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2"/>
      <c r="FU165" s="22"/>
      <c r="FV165" s="22"/>
      <c r="FW165" s="22"/>
      <c r="FX165" s="22"/>
      <c r="FY165" s="22"/>
      <c r="FZ165" s="22"/>
      <c r="GA165" s="22"/>
      <c r="GB165" s="22"/>
      <c r="GC165" s="22"/>
      <c r="GD165" s="22"/>
      <c r="GE165" s="22"/>
      <c r="GF165" s="22"/>
      <c r="GG165" s="22"/>
      <c r="GH165" s="22"/>
      <c r="GI165" s="22"/>
      <c r="GJ165" s="22"/>
      <c r="GK165" s="22"/>
      <c r="GL165" s="22"/>
      <c r="GM165" s="22"/>
      <c r="GN165" s="22"/>
      <c r="GO165" s="22"/>
      <c r="GP165" s="22"/>
      <c r="GQ165" s="22"/>
      <c r="GR165" s="22"/>
      <c r="GS165" s="22"/>
      <c r="GT165" s="22"/>
      <c r="GU165" s="22"/>
      <c r="GV165" s="22"/>
      <c r="GW165" s="22"/>
      <c r="GX165" s="22"/>
      <c r="GY165" s="22"/>
      <c r="GZ165" s="22"/>
      <c r="HA165" s="22"/>
      <c r="HB165" s="22"/>
      <c r="HC165" s="22"/>
      <c r="HD165" s="22"/>
      <c r="HE165" s="22"/>
      <c r="HF165" s="22"/>
      <c r="HG165" s="22"/>
      <c r="HH165" s="22"/>
      <c r="HI165" s="22"/>
      <c r="HJ165" s="22"/>
      <c r="HK165" s="22"/>
      <c r="HL165" s="22"/>
      <c r="HM165" s="22"/>
      <c r="HN165" s="22"/>
      <c r="HO165" s="22"/>
      <c r="HP165" s="22"/>
      <c r="HQ165" s="22"/>
      <c r="HR165" s="22"/>
      <c r="HS165" s="22"/>
      <c r="HT165" s="22"/>
      <c r="HU165" s="22"/>
      <c r="HV165" s="22"/>
      <c r="HW165" s="22"/>
      <c r="HX165" s="22"/>
      <c r="HY165" s="22"/>
      <c r="HZ165" s="22"/>
      <c r="IA165" s="22"/>
      <c r="IB165" s="22"/>
      <c r="IC165" s="22"/>
      <c r="ID165" s="22"/>
      <c r="IE165" s="22"/>
      <c r="IF165" s="22"/>
      <c r="IG165" s="22"/>
      <c r="IH165" s="22"/>
    </row>
    <row r="166" spans="1:242" x14ac:dyDescent="0.25">
      <c r="A166" s="857" t="s">
        <v>49</v>
      </c>
      <c r="B166" s="858"/>
      <c r="C166" s="10" t="s">
        <v>37</v>
      </c>
      <c r="D166" s="30">
        <v>6</v>
      </c>
      <c r="E166" s="30">
        <v>5.3539140946811514</v>
      </c>
      <c r="F166" s="15">
        <f t="shared" si="2"/>
        <v>-0.1076809842198081</v>
      </c>
      <c r="G166" s="20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  <c r="EC166" s="22"/>
      <c r="ED166" s="22"/>
      <c r="EE166" s="22"/>
      <c r="EF166" s="22"/>
      <c r="EG166" s="22"/>
      <c r="EH166" s="22"/>
      <c r="EI166" s="22"/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2"/>
      <c r="FU166" s="22"/>
      <c r="FV166" s="22"/>
      <c r="FW166" s="22"/>
      <c r="FX166" s="22"/>
      <c r="FY166" s="22"/>
      <c r="FZ166" s="22"/>
      <c r="GA166" s="22"/>
      <c r="GB166" s="22"/>
      <c r="GC166" s="22"/>
      <c r="GD166" s="22"/>
      <c r="GE166" s="22"/>
      <c r="GF166" s="22"/>
      <c r="GG166" s="22"/>
      <c r="GH166" s="22"/>
      <c r="GI166" s="22"/>
      <c r="GJ166" s="22"/>
      <c r="GK166" s="22"/>
      <c r="GL166" s="22"/>
      <c r="GM166" s="22"/>
      <c r="GN166" s="22"/>
      <c r="GO166" s="22"/>
      <c r="GP166" s="22"/>
      <c r="GQ166" s="22"/>
      <c r="GR166" s="22"/>
      <c r="GS166" s="22"/>
      <c r="GT166" s="22"/>
      <c r="GU166" s="22"/>
      <c r="GV166" s="22"/>
      <c r="GW166" s="22"/>
      <c r="GX166" s="22"/>
      <c r="GY166" s="22"/>
      <c r="GZ166" s="22"/>
      <c r="HA166" s="22"/>
      <c r="HB166" s="22"/>
      <c r="HC166" s="22"/>
      <c r="HD166" s="22"/>
      <c r="HE166" s="22"/>
      <c r="HF166" s="22"/>
      <c r="HG166" s="22"/>
      <c r="HH166" s="22"/>
      <c r="HI166" s="22"/>
      <c r="HJ166" s="22"/>
      <c r="HK166" s="22"/>
      <c r="HL166" s="22"/>
      <c r="HM166" s="22"/>
      <c r="HN166" s="22"/>
      <c r="HO166" s="22"/>
      <c r="HP166" s="22"/>
      <c r="HQ166" s="22"/>
      <c r="HR166" s="22"/>
      <c r="HS166" s="22"/>
      <c r="HT166" s="22"/>
      <c r="HU166" s="22"/>
      <c r="HV166" s="22"/>
      <c r="HW166" s="22"/>
      <c r="HX166" s="22"/>
      <c r="HY166" s="22"/>
      <c r="HZ166" s="22"/>
      <c r="IA166" s="22"/>
      <c r="IB166" s="22"/>
      <c r="IC166" s="22"/>
      <c r="ID166" s="22"/>
      <c r="IE166" s="22"/>
      <c r="IF166" s="22"/>
      <c r="IG166" s="22"/>
      <c r="IH166" s="22"/>
    </row>
    <row r="167" spans="1:242" x14ac:dyDescent="0.25">
      <c r="A167" s="857" t="s">
        <v>42</v>
      </c>
      <c r="B167" s="858"/>
      <c r="C167" s="10" t="s">
        <v>37</v>
      </c>
      <c r="D167" s="30"/>
      <c r="E167" s="30"/>
      <c r="F167" s="18" t="e">
        <f t="shared" si="2"/>
        <v>#DIV/0!</v>
      </c>
      <c r="G167" s="20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  <c r="EC167" s="22"/>
      <c r="ED167" s="22"/>
      <c r="EE167" s="22"/>
      <c r="EF167" s="22"/>
      <c r="EG167" s="22"/>
      <c r="EH167" s="22"/>
      <c r="EI167" s="22"/>
      <c r="EJ167" s="22"/>
      <c r="EK167" s="22"/>
      <c r="EL167" s="22"/>
      <c r="EM167" s="22"/>
      <c r="EN167" s="22"/>
      <c r="EO167" s="22"/>
      <c r="EP167" s="22"/>
      <c r="EQ167" s="22"/>
      <c r="ER167" s="22"/>
      <c r="ES167" s="22"/>
      <c r="ET167" s="22"/>
      <c r="EU167" s="22"/>
      <c r="EV167" s="22"/>
      <c r="EW167" s="22"/>
      <c r="EX167" s="22"/>
      <c r="EY167" s="22"/>
      <c r="EZ167" s="22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2"/>
      <c r="FU167" s="22"/>
      <c r="FV167" s="22"/>
      <c r="FW167" s="22"/>
      <c r="FX167" s="22"/>
      <c r="FY167" s="22"/>
      <c r="FZ167" s="22"/>
      <c r="GA167" s="22"/>
      <c r="GB167" s="22"/>
      <c r="GC167" s="22"/>
      <c r="GD167" s="22"/>
      <c r="GE167" s="22"/>
      <c r="GF167" s="22"/>
      <c r="GG167" s="22"/>
      <c r="GH167" s="22"/>
      <c r="GI167" s="22"/>
      <c r="GJ167" s="22"/>
      <c r="GK167" s="22"/>
      <c r="GL167" s="22"/>
      <c r="GM167" s="22"/>
      <c r="GN167" s="22"/>
      <c r="GO167" s="22"/>
      <c r="GP167" s="22"/>
      <c r="GQ167" s="22"/>
      <c r="GR167" s="22"/>
      <c r="GS167" s="22"/>
      <c r="GT167" s="22"/>
      <c r="GU167" s="22"/>
      <c r="GV167" s="22"/>
      <c r="GW167" s="22"/>
      <c r="GX167" s="22"/>
      <c r="GY167" s="22"/>
      <c r="GZ167" s="22"/>
      <c r="HA167" s="22"/>
      <c r="HB167" s="22"/>
      <c r="HC167" s="22"/>
      <c r="HD167" s="22"/>
      <c r="HE167" s="22"/>
      <c r="HF167" s="22"/>
      <c r="HG167" s="22"/>
      <c r="HH167" s="22"/>
      <c r="HI167" s="22"/>
      <c r="HJ167" s="22"/>
      <c r="HK167" s="22"/>
      <c r="HL167" s="22"/>
      <c r="HM167" s="22"/>
      <c r="HN167" s="22"/>
      <c r="HO167" s="22"/>
      <c r="HP167" s="22"/>
      <c r="HQ167" s="22"/>
      <c r="HR167" s="22"/>
      <c r="HS167" s="22"/>
      <c r="HT167" s="22"/>
      <c r="HU167" s="22"/>
      <c r="HV167" s="22"/>
      <c r="HW167" s="22"/>
      <c r="HX167" s="22"/>
      <c r="HY167" s="22"/>
      <c r="HZ167" s="22"/>
      <c r="IA167" s="22"/>
      <c r="IB167" s="22"/>
      <c r="IC167" s="22"/>
      <c r="ID167" s="22"/>
      <c r="IE167" s="22"/>
      <c r="IF167" s="22"/>
      <c r="IG167" s="22"/>
      <c r="IH167" s="22"/>
    </row>
    <row r="168" spans="1:242" x14ac:dyDescent="0.25">
      <c r="A168" s="857" t="s">
        <v>43</v>
      </c>
      <c r="B168" s="858"/>
      <c r="C168" s="10" t="s">
        <v>37</v>
      </c>
      <c r="D168" s="30"/>
      <c r="E168" s="30"/>
      <c r="F168" s="18" t="e">
        <f t="shared" si="2"/>
        <v>#DIV/0!</v>
      </c>
      <c r="G168" s="20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2"/>
      <c r="EE168" s="22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/>
      <c r="GB168" s="22"/>
      <c r="GC168" s="22"/>
      <c r="GD168" s="22"/>
      <c r="GE168" s="22"/>
      <c r="GF168" s="22"/>
      <c r="GG168" s="22"/>
      <c r="GH168" s="22"/>
      <c r="GI168" s="22"/>
      <c r="GJ168" s="22"/>
      <c r="GK168" s="22"/>
      <c r="GL168" s="22"/>
      <c r="GM168" s="22"/>
      <c r="GN168" s="22"/>
      <c r="GO168" s="22"/>
      <c r="GP168" s="22"/>
      <c r="GQ168" s="22"/>
      <c r="GR168" s="22"/>
      <c r="GS168" s="22"/>
      <c r="GT168" s="22"/>
      <c r="GU168" s="22"/>
      <c r="GV168" s="22"/>
      <c r="GW168" s="22"/>
      <c r="GX168" s="22"/>
      <c r="GY168" s="22"/>
      <c r="GZ168" s="22"/>
      <c r="HA168" s="22"/>
      <c r="HB168" s="22"/>
      <c r="HC168" s="22"/>
      <c r="HD168" s="22"/>
      <c r="HE168" s="22"/>
      <c r="HF168" s="22"/>
      <c r="HG168" s="22"/>
      <c r="HH168" s="22"/>
      <c r="HI168" s="22"/>
      <c r="HJ168" s="22"/>
      <c r="HK168" s="22"/>
      <c r="HL168" s="22"/>
      <c r="HM168" s="22"/>
      <c r="HN168" s="22"/>
      <c r="HO168" s="22"/>
      <c r="HP168" s="22"/>
      <c r="HQ168" s="22"/>
      <c r="HR168" s="22"/>
      <c r="HS168" s="22"/>
      <c r="HT168" s="22"/>
      <c r="HU168" s="22"/>
      <c r="HV168" s="22"/>
      <c r="HW168" s="22"/>
      <c r="HX168" s="22"/>
      <c r="HY168" s="22"/>
      <c r="HZ168" s="22"/>
      <c r="IA168" s="22"/>
      <c r="IB168" s="22"/>
      <c r="IC168" s="22"/>
      <c r="ID168" s="22"/>
      <c r="IE168" s="22"/>
      <c r="IF168" s="22"/>
      <c r="IG168" s="22"/>
      <c r="IH168" s="22"/>
    </row>
    <row r="169" spans="1:242" x14ac:dyDescent="0.25">
      <c r="A169" s="863" t="s">
        <v>71</v>
      </c>
      <c r="B169" s="864"/>
      <c r="C169" s="10"/>
      <c r="D169" s="13"/>
      <c r="E169" s="13"/>
      <c r="F169" s="15"/>
      <c r="G169" s="20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2"/>
      <c r="EE169" s="22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22"/>
      <c r="GD169" s="22"/>
      <c r="GE169" s="22"/>
      <c r="GF169" s="22"/>
      <c r="GG169" s="22"/>
      <c r="GH169" s="22"/>
      <c r="GI169" s="22"/>
      <c r="GJ169" s="22"/>
      <c r="GK169" s="22"/>
      <c r="GL169" s="22"/>
      <c r="GM169" s="22"/>
      <c r="GN169" s="22"/>
      <c r="GO169" s="22"/>
      <c r="GP169" s="22"/>
      <c r="GQ169" s="22"/>
      <c r="GR169" s="22"/>
      <c r="GS169" s="22"/>
      <c r="GT169" s="22"/>
      <c r="GU169" s="22"/>
      <c r="GV169" s="22"/>
      <c r="GW169" s="22"/>
      <c r="GX169" s="22"/>
      <c r="GY169" s="22"/>
      <c r="GZ169" s="22"/>
      <c r="HA169" s="22"/>
      <c r="HB169" s="22"/>
      <c r="HC169" s="22"/>
      <c r="HD169" s="22"/>
      <c r="HE169" s="22"/>
      <c r="HF169" s="22"/>
      <c r="HG169" s="22"/>
      <c r="HH169" s="22"/>
      <c r="HI169" s="22"/>
      <c r="HJ169" s="22"/>
      <c r="HK169" s="22"/>
      <c r="HL169" s="22"/>
      <c r="HM169" s="22"/>
      <c r="HN169" s="22"/>
      <c r="HO169" s="22"/>
      <c r="HP169" s="22"/>
      <c r="HQ169" s="22"/>
      <c r="HR169" s="22"/>
      <c r="HS169" s="22"/>
      <c r="HT169" s="22"/>
      <c r="HU169" s="22"/>
      <c r="HV169" s="22"/>
      <c r="HW169" s="22"/>
      <c r="HX169" s="22"/>
      <c r="HY169" s="22"/>
      <c r="HZ169" s="22"/>
      <c r="IA169" s="22"/>
      <c r="IB169" s="22"/>
      <c r="IC169" s="22"/>
      <c r="ID169" s="22"/>
      <c r="IE169" s="22"/>
      <c r="IF169" s="22"/>
      <c r="IG169" s="22"/>
      <c r="IH169" s="22"/>
    </row>
    <row r="170" spans="1:242" x14ac:dyDescent="0.25">
      <c r="A170" s="863" t="s">
        <v>72</v>
      </c>
      <c r="B170" s="864"/>
      <c r="C170" s="10"/>
      <c r="D170" s="13"/>
      <c r="E170" s="13"/>
      <c r="F170" s="15"/>
      <c r="G170" s="20"/>
    </row>
    <row r="171" spans="1:242" x14ac:dyDescent="0.25">
      <c r="A171" s="857" t="s">
        <v>23</v>
      </c>
      <c r="B171" s="858"/>
      <c r="C171" s="10" t="s">
        <v>19</v>
      </c>
      <c r="D171" s="36">
        <v>0.2</v>
      </c>
      <c r="E171" s="36">
        <v>0.19765814471328982</v>
      </c>
      <c r="F171" s="15">
        <f t="shared" si="2"/>
        <v>-1.1709276433550936E-2</v>
      </c>
      <c r="G171" s="20"/>
    </row>
    <row r="172" spans="1:242" x14ac:dyDescent="0.25">
      <c r="A172" s="857" t="s">
        <v>24</v>
      </c>
      <c r="B172" s="858"/>
      <c r="C172" s="10" t="s">
        <v>37</v>
      </c>
      <c r="D172" s="36"/>
      <c r="E172" s="36"/>
      <c r="F172" s="18" t="e">
        <f t="shared" si="2"/>
        <v>#DIV/0!</v>
      </c>
      <c r="G172" s="20"/>
    </row>
    <row r="173" spans="1:242" x14ac:dyDescent="0.25">
      <c r="A173" s="857" t="s">
        <v>25</v>
      </c>
      <c r="B173" s="858"/>
      <c r="C173" s="10" t="s">
        <v>37</v>
      </c>
      <c r="D173" s="36">
        <v>0.2</v>
      </c>
      <c r="E173" s="36">
        <v>0.19878968219981258</v>
      </c>
      <c r="F173" s="15">
        <f t="shared" si="2"/>
        <v>-6.0515890009371631E-3</v>
      </c>
      <c r="G173" s="20"/>
    </row>
    <row r="174" spans="1:242" x14ac:dyDescent="0.25">
      <c r="A174" s="857" t="s">
        <v>26</v>
      </c>
      <c r="B174" s="858"/>
      <c r="C174" s="10" t="s">
        <v>37</v>
      </c>
      <c r="D174" s="36"/>
      <c r="E174" s="36"/>
      <c r="F174" s="18" t="e">
        <f t="shared" si="2"/>
        <v>#DIV/0!</v>
      </c>
      <c r="G174" s="20"/>
    </row>
    <row r="175" spans="1:242" x14ac:dyDescent="0.25">
      <c r="A175" s="857" t="s">
        <v>27</v>
      </c>
      <c r="B175" s="858"/>
      <c r="C175" s="10" t="s">
        <v>37</v>
      </c>
      <c r="D175" s="36"/>
      <c r="E175" s="36"/>
      <c r="F175" s="18" t="e">
        <f t="shared" si="2"/>
        <v>#DIV/0!</v>
      </c>
      <c r="G175" s="11"/>
    </row>
    <row r="176" spans="1:242" x14ac:dyDescent="0.25">
      <c r="A176" s="857" t="s">
        <v>28</v>
      </c>
      <c r="B176" s="858"/>
      <c r="C176" s="10" t="s">
        <v>37</v>
      </c>
      <c r="D176" s="36">
        <v>0.08</v>
      </c>
      <c r="E176" s="36">
        <v>2.4145675020445765E-2</v>
      </c>
      <c r="F176" s="15">
        <f t="shared" si="2"/>
        <v>-0.69817906224442794</v>
      </c>
      <c r="G176" s="20"/>
    </row>
    <row r="177" spans="1:7" x14ac:dyDescent="0.25">
      <c r="A177" s="857" t="s">
        <v>29</v>
      </c>
      <c r="B177" s="858"/>
      <c r="C177" s="10" t="s">
        <v>37</v>
      </c>
      <c r="D177" s="36"/>
      <c r="E177" s="36"/>
      <c r="F177" s="18" t="e">
        <f t="shared" si="2"/>
        <v>#DIV/0!</v>
      </c>
      <c r="G177" s="20"/>
    </row>
    <row r="178" spans="1:7" x14ac:dyDescent="0.25">
      <c r="A178" s="857" t="s">
        <v>30</v>
      </c>
      <c r="B178" s="858"/>
      <c r="C178" s="10" t="s">
        <v>37</v>
      </c>
      <c r="D178" s="36">
        <v>0.08</v>
      </c>
      <c r="E178" s="36">
        <v>2.7506861399725545E-2</v>
      </c>
      <c r="F178" s="15">
        <f t="shared" si="2"/>
        <v>-0.6561642325034307</v>
      </c>
      <c r="G178" s="20"/>
    </row>
    <row r="179" spans="1:7" x14ac:dyDescent="0.25">
      <c r="A179" s="857" t="s">
        <v>31</v>
      </c>
      <c r="B179" s="858"/>
      <c r="C179" s="10" t="s">
        <v>37</v>
      </c>
      <c r="D179" s="36"/>
      <c r="E179" s="36"/>
      <c r="F179" s="18" t="e">
        <f t="shared" si="2"/>
        <v>#DIV/0!</v>
      </c>
      <c r="G179" s="20"/>
    </row>
    <row r="180" spans="1:7" x14ac:dyDescent="0.25">
      <c r="A180" s="857" t="s">
        <v>32</v>
      </c>
      <c r="B180" s="858"/>
      <c r="C180" s="10" t="s">
        <v>37</v>
      </c>
      <c r="D180" s="36"/>
      <c r="E180" s="36"/>
      <c r="F180" s="18" t="e">
        <f t="shared" si="2"/>
        <v>#DIV/0!</v>
      </c>
      <c r="G180" s="20"/>
    </row>
    <row r="181" spans="1:7" x14ac:dyDescent="0.25">
      <c r="A181" s="863" t="s">
        <v>73</v>
      </c>
      <c r="B181" s="864"/>
      <c r="C181" s="10"/>
      <c r="D181" s="36"/>
      <c r="E181" s="36"/>
      <c r="F181" s="15"/>
      <c r="G181" s="20"/>
    </row>
    <row r="182" spans="1:7" x14ac:dyDescent="0.25">
      <c r="A182" s="857" t="s">
        <v>23</v>
      </c>
      <c r="B182" s="858"/>
      <c r="C182" s="10" t="s">
        <v>19</v>
      </c>
      <c r="D182" s="36">
        <v>0.15</v>
      </c>
      <c r="E182" s="36">
        <v>0.13719310326561962</v>
      </c>
      <c r="F182" s="15">
        <f t="shared" si="2"/>
        <v>-8.5379311562535837E-2</v>
      </c>
      <c r="G182" s="20"/>
    </row>
    <row r="183" spans="1:7" x14ac:dyDescent="0.25">
      <c r="A183" s="857" t="s">
        <v>24</v>
      </c>
      <c r="B183" s="858"/>
      <c r="C183" s="10" t="s">
        <v>37</v>
      </c>
      <c r="D183" s="36"/>
      <c r="E183" s="36"/>
      <c r="F183" s="18" t="e">
        <f t="shared" si="2"/>
        <v>#DIV/0!</v>
      </c>
      <c r="G183" s="20"/>
    </row>
    <row r="184" spans="1:7" x14ac:dyDescent="0.25">
      <c r="A184" s="857" t="s">
        <v>25</v>
      </c>
      <c r="B184" s="858"/>
      <c r="C184" s="10" t="s">
        <v>37</v>
      </c>
      <c r="D184" s="36">
        <v>0.15</v>
      </c>
      <c r="E184" s="36">
        <v>0.14555065685830346</v>
      </c>
      <c r="F184" s="15">
        <f t="shared" si="2"/>
        <v>-2.9662287611310255E-2</v>
      </c>
      <c r="G184" s="20"/>
    </row>
    <row r="185" spans="1:7" x14ac:dyDescent="0.25">
      <c r="A185" s="857" t="s">
        <v>26</v>
      </c>
      <c r="B185" s="858"/>
      <c r="C185" s="10" t="s">
        <v>37</v>
      </c>
      <c r="D185" s="36"/>
      <c r="E185" s="36"/>
      <c r="F185" s="18" t="e">
        <f t="shared" si="2"/>
        <v>#DIV/0!</v>
      </c>
      <c r="G185" s="20"/>
    </row>
    <row r="186" spans="1:7" x14ac:dyDescent="0.25">
      <c r="A186" s="857" t="s">
        <v>27</v>
      </c>
      <c r="B186" s="858"/>
      <c r="C186" s="10" t="s">
        <v>37</v>
      </c>
      <c r="D186" s="36"/>
      <c r="E186" s="36"/>
      <c r="F186" s="18" t="e">
        <f t="shared" si="2"/>
        <v>#DIV/0!</v>
      </c>
      <c r="G186" s="20"/>
    </row>
    <row r="187" spans="1:7" x14ac:dyDescent="0.25">
      <c r="A187" s="857" t="s">
        <v>28</v>
      </c>
      <c r="B187" s="858"/>
      <c r="C187" s="10" t="s">
        <v>37</v>
      </c>
      <c r="D187" s="36">
        <v>0.18</v>
      </c>
      <c r="E187" s="36">
        <v>0.17065100120514692</v>
      </c>
      <c r="F187" s="15">
        <f t="shared" si="2"/>
        <v>-5.1938882193628168E-2</v>
      </c>
      <c r="G187" s="20"/>
    </row>
    <row r="188" spans="1:7" x14ac:dyDescent="0.25">
      <c r="A188" s="857" t="s">
        <v>29</v>
      </c>
      <c r="B188" s="858"/>
      <c r="C188" s="10" t="s">
        <v>37</v>
      </c>
      <c r="D188" s="36"/>
      <c r="E188" s="36"/>
      <c r="F188" s="18" t="e">
        <f t="shared" si="2"/>
        <v>#DIV/0!</v>
      </c>
      <c r="G188" s="20"/>
    </row>
    <row r="189" spans="1:7" x14ac:dyDescent="0.25">
      <c r="A189" s="857" t="s">
        <v>30</v>
      </c>
      <c r="B189" s="858"/>
      <c r="C189" s="10" t="s">
        <v>37</v>
      </c>
      <c r="D189" s="36">
        <v>0.18</v>
      </c>
      <c r="E189" s="36">
        <v>0.17979759290626912</v>
      </c>
      <c r="F189" s="15">
        <f t="shared" si="2"/>
        <v>-1.1244838540603998E-3</v>
      </c>
      <c r="G189" s="20"/>
    </row>
    <row r="190" spans="1:7" x14ac:dyDescent="0.25">
      <c r="A190" s="857" t="s">
        <v>31</v>
      </c>
      <c r="B190" s="858"/>
      <c r="C190" s="10" t="s">
        <v>37</v>
      </c>
      <c r="D190" s="36"/>
      <c r="E190" s="36"/>
      <c r="F190" s="18" t="e">
        <f t="shared" si="2"/>
        <v>#DIV/0!</v>
      </c>
      <c r="G190" s="20"/>
    </row>
    <row r="191" spans="1:7" x14ac:dyDescent="0.25">
      <c r="A191" s="857" t="s">
        <v>32</v>
      </c>
      <c r="B191" s="858"/>
      <c r="C191" s="10" t="s">
        <v>37</v>
      </c>
      <c r="D191" s="36"/>
      <c r="E191" s="36"/>
      <c r="F191" s="18" t="e">
        <f t="shared" si="2"/>
        <v>#DIV/0!</v>
      </c>
      <c r="G191" s="20"/>
    </row>
    <row r="192" spans="1:7" x14ac:dyDescent="0.25">
      <c r="A192" s="863" t="s">
        <v>74</v>
      </c>
      <c r="B192" s="864"/>
      <c r="C192" s="10"/>
      <c r="D192" s="13"/>
      <c r="E192" s="13"/>
      <c r="F192" s="15"/>
      <c r="G192" s="20"/>
    </row>
    <row r="193" spans="1:242" x14ac:dyDescent="0.25">
      <c r="A193" s="857" t="s">
        <v>27</v>
      </c>
      <c r="B193" s="858"/>
      <c r="C193" s="10" t="s">
        <v>19</v>
      </c>
      <c r="D193" s="13"/>
      <c r="E193" s="13"/>
      <c r="F193" s="18" t="e">
        <f t="shared" si="2"/>
        <v>#DIV/0!</v>
      </c>
      <c r="G193" s="20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  <c r="EC193" s="22"/>
      <c r="ED193" s="22"/>
      <c r="EE193" s="22"/>
      <c r="EF193" s="22"/>
      <c r="EG193" s="22"/>
      <c r="EH193" s="22"/>
      <c r="EI193" s="22"/>
      <c r="EJ193" s="22"/>
      <c r="EK193" s="22"/>
      <c r="EL193" s="22"/>
      <c r="EM193" s="22"/>
      <c r="EN193" s="22"/>
      <c r="EO193" s="22"/>
      <c r="EP193" s="22"/>
      <c r="EQ193" s="22"/>
      <c r="ER193" s="22"/>
      <c r="ES193" s="22"/>
      <c r="ET193" s="22"/>
      <c r="EU193" s="22"/>
      <c r="EV193" s="22"/>
      <c r="EW193" s="22"/>
      <c r="EX193" s="22"/>
      <c r="EY193" s="22"/>
      <c r="EZ193" s="22"/>
      <c r="FA193" s="22"/>
      <c r="FB193" s="22"/>
      <c r="FC193" s="22"/>
      <c r="FD193" s="22"/>
      <c r="FE193" s="22"/>
      <c r="FF193" s="22"/>
      <c r="FG193" s="22"/>
      <c r="FH193" s="22"/>
      <c r="FI193" s="22"/>
      <c r="FJ193" s="22"/>
      <c r="FK193" s="22"/>
      <c r="FL193" s="22"/>
      <c r="FM193" s="22"/>
      <c r="FN193" s="22"/>
      <c r="FO193" s="22"/>
      <c r="FP193" s="22"/>
      <c r="FQ193" s="22"/>
      <c r="FR193" s="22"/>
      <c r="FS193" s="22"/>
      <c r="FT193" s="22"/>
      <c r="FU193" s="22"/>
      <c r="FV193" s="22"/>
      <c r="FW193" s="22"/>
      <c r="FX193" s="22"/>
      <c r="FY193" s="22"/>
      <c r="FZ193" s="22"/>
      <c r="GA193" s="22"/>
      <c r="GB193" s="22"/>
      <c r="GC193" s="22"/>
      <c r="GD193" s="22"/>
      <c r="GE193" s="22"/>
      <c r="GF193" s="22"/>
      <c r="GG193" s="22"/>
      <c r="GH193" s="22"/>
      <c r="GI193" s="22"/>
      <c r="GJ193" s="22"/>
      <c r="GK193" s="22"/>
      <c r="GL193" s="22"/>
      <c r="GM193" s="22"/>
      <c r="GN193" s="22"/>
      <c r="GO193" s="22"/>
      <c r="GP193" s="22"/>
      <c r="GQ193" s="22"/>
      <c r="GR193" s="22"/>
      <c r="GS193" s="22"/>
      <c r="GT193" s="22"/>
      <c r="GU193" s="22"/>
      <c r="GV193" s="22"/>
      <c r="GW193" s="22"/>
      <c r="GX193" s="22"/>
      <c r="GY193" s="22"/>
      <c r="GZ193" s="22"/>
      <c r="HA193" s="22"/>
      <c r="HB193" s="22"/>
      <c r="HC193" s="22"/>
      <c r="HD193" s="22"/>
      <c r="HE193" s="22"/>
      <c r="HF193" s="22"/>
      <c r="HG193" s="22"/>
      <c r="HH193" s="22"/>
      <c r="HI193" s="22"/>
      <c r="HJ193" s="22"/>
      <c r="HK193" s="22"/>
      <c r="HL193" s="22"/>
      <c r="HM193" s="22"/>
      <c r="HN193" s="22"/>
      <c r="HO193" s="22"/>
      <c r="HP193" s="22"/>
      <c r="HQ193" s="22"/>
      <c r="HR193" s="22"/>
      <c r="HS193" s="22"/>
      <c r="HT193" s="22"/>
      <c r="HU193" s="22"/>
      <c r="HV193" s="22"/>
      <c r="HW193" s="22"/>
      <c r="HX193" s="22"/>
      <c r="HY193" s="22"/>
      <c r="HZ193" s="22"/>
      <c r="IA193" s="22"/>
      <c r="IB193" s="22"/>
      <c r="IC193" s="22"/>
      <c r="ID193" s="22"/>
      <c r="IE193" s="22"/>
      <c r="IF193" s="22"/>
      <c r="IG193" s="22"/>
      <c r="IH193" s="22"/>
    </row>
    <row r="194" spans="1:242" x14ac:dyDescent="0.25">
      <c r="A194" s="857" t="s">
        <v>28</v>
      </c>
      <c r="B194" s="858"/>
      <c r="C194" s="10" t="s">
        <v>37</v>
      </c>
      <c r="D194" s="13">
        <v>5.0000000000000001E-3</v>
      </c>
      <c r="E194" s="31">
        <v>6.873403365676515E-4</v>
      </c>
      <c r="F194" s="15">
        <f t="shared" si="2"/>
        <v>-0.86253193268646977</v>
      </c>
      <c r="G194" s="20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  <c r="EZ194" s="22"/>
      <c r="FA194" s="22"/>
      <c r="FB194" s="22"/>
      <c r="FC194" s="22"/>
      <c r="FD194" s="22"/>
      <c r="FE194" s="22"/>
      <c r="FF194" s="22"/>
      <c r="FG194" s="22"/>
      <c r="FH194" s="22"/>
      <c r="FI194" s="22"/>
      <c r="FJ194" s="22"/>
      <c r="FK194" s="22"/>
      <c r="FL194" s="22"/>
      <c r="FM194" s="22"/>
      <c r="FN194" s="22"/>
      <c r="FO194" s="22"/>
      <c r="FP194" s="22"/>
      <c r="FQ194" s="22"/>
      <c r="FR194" s="22"/>
      <c r="FS194" s="22"/>
      <c r="FT194" s="22"/>
      <c r="FU194" s="22"/>
      <c r="FV194" s="22"/>
      <c r="FW194" s="22"/>
      <c r="FX194" s="22"/>
      <c r="FY194" s="22"/>
      <c r="FZ194" s="22"/>
      <c r="GA194" s="22"/>
      <c r="GB194" s="22"/>
      <c r="GC194" s="22"/>
      <c r="GD194" s="22"/>
      <c r="GE194" s="22"/>
      <c r="GF194" s="22"/>
      <c r="GG194" s="22"/>
      <c r="GH194" s="22"/>
      <c r="GI194" s="22"/>
      <c r="GJ194" s="22"/>
      <c r="GK194" s="22"/>
      <c r="GL194" s="22"/>
      <c r="GM194" s="22"/>
      <c r="GN194" s="22"/>
      <c r="GO194" s="22"/>
      <c r="GP194" s="22"/>
      <c r="GQ194" s="22"/>
      <c r="GR194" s="22"/>
      <c r="GS194" s="22"/>
      <c r="GT194" s="22"/>
      <c r="GU194" s="22"/>
      <c r="GV194" s="22"/>
      <c r="GW194" s="22"/>
      <c r="GX194" s="22"/>
      <c r="GY194" s="22"/>
      <c r="GZ194" s="22"/>
      <c r="HA194" s="22"/>
      <c r="HB194" s="22"/>
      <c r="HC194" s="22"/>
      <c r="HD194" s="22"/>
      <c r="HE194" s="22"/>
      <c r="HF194" s="22"/>
      <c r="HG194" s="22"/>
      <c r="HH194" s="22"/>
      <c r="HI194" s="22"/>
      <c r="HJ194" s="22"/>
      <c r="HK194" s="22"/>
      <c r="HL194" s="22"/>
      <c r="HM194" s="22"/>
      <c r="HN194" s="22"/>
      <c r="HO194" s="22"/>
      <c r="HP194" s="22"/>
      <c r="HQ194" s="22"/>
      <c r="HR194" s="22"/>
      <c r="HS194" s="22"/>
      <c r="HT194" s="22"/>
      <c r="HU194" s="22"/>
      <c r="HV194" s="22"/>
      <c r="HW194" s="22"/>
      <c r="HX194" s="22"/>
      <c r="HY194" s="22"/>
      <c r="HZ194" s="22"/>
      <c r="IA194" s="22"/>
      <c r="IB194" s="22"/>
      <c r="IC194" s="22"/>
      <c r="ID194" s="22"/>
      <c r="IE194" s="22"/>
      <c r="IF194" s="22"/>
      <c r="IG194" s="22"/>
      <c r="IH194" s="22"/>
    </row>
    <row r="195" spans="1:242" x14ac:dyDescent="0.25">
      <c r="A195" s="857" t="s">
        <v>29</v>
      </c>
      <c r="B195" s="858"/>
      <c r="C195" s="10" t="s">
        <v>37</v>
      </c>
      <c r="D195" s="13"/>
      <c r="E195" s="31"/>
      <c r="F195" s="18" t="e">
        <f t="shared" si="2"/>
        <v>#DIV/0!</v>
      </c>
      <c r="G195" s="20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  <c r="EK195" s="22"/>
      <c r="EL195" s="22"/>
      <c r="EM195" s="22"/>
      <c r="EN195" s="22"/>
      <c r="EO195" s="22"/>
      <c r="EP195" s="22"/>
      <c r="EQ195" s="22"/>
      <c r="ER195" s="22"/>
      <c r="ES195" s="22"/>
      <c r="ET195" s="22"/>
      <c r="EU195" s="22"/>
      <c r="EV195" s="22"/>
      <c r="EW195" s="22"/>
      <c r="EX195" s="22"/>
      <c r="EY195" s="22"/>
      <c r="EZ195" s="22"/>
      <c r="FA195" s="22"/>
      <c r="FB195" s="22"/>
      <c r="FC195" s="22"/>
      <c r="FD195" s="22"/>
      <c r="FE195" s="22"/>
      <c r="FF195" s="22"/>
      <c r="FG195" s="22"/>
      <c r="FH195" s="22"/>
      <c r="FI195" s="22"/>
      <c r="FJ195" s="22"/>
      <c r="FK195" s="22"/>
      <c r="FL195" s="22"/>
      <c r="FM195" s="22"/>
      <c r="FN195" s="22"/>
      <c r="FO195" s="22"/>
      <c r="FP195" s="22"/>
      <c r="FQ195" s="22"/>
      <c r="FR195" s="22"/>
      <c r="FS195" s="22"/>
      <c r="FT195" s="22"/>
      <c r="FU195" s="22"/>
      <c r="FV195" s="22"/>
      <c r="FW195" s="22"/>
      <c r="FX195" s="22"/>
      <c r="FY195" s="22"/>
      <c r="FZ195" s="22"/>
      <c r="GA195" s="22"/>
      <c r="GB195" s="22"/>
      <c r="GC195" s="22"/>
      <c r="GD195" s="22"/>
      <c r="GE195" s="22"/>
      <c r="GF195" s="22"/>
      <c r="GG195" s="22"/>
      <c r="GH195" s="22"/>
      <c r="GI195" s="22"/>
      <c r="GJ195" s="22"/>
      <c r="GK195" s="22"/>
      <c r="GL195" s="22"/>
      <c r="GM195" s="22"/>
      <c r="GN195" s="22"/>
      <c r="GO195" s="22"/>
      <c r="GP195" s="22"/>
      <c r="GQ195" s="22"/>
      <c r="GR195" s="22"/>
      <c r="GS195" s="22"/>
      <c r="GT195" s="22"/>
      <c r="GU195" s="22"/>
      <c r="GV195" s="22"/>
      <c r="GW195" s="22"/>
      <c r="GX195" s="22"/>
      <c r="GY195" s="22"/>
      <c r="GZ195" s="22"/>
      <c r="HA195" s="22"/>
      <c r="HB195" s="22"/>
      <c r="HC195" s="22"/>
      <c r="HD195" s="22"/>
      <c r="HE195" s="22"/>
      <c r="HF195" s="22"/>
      <c r="HG195" s="22"/>
      <c r="HH195" s="22"/>
      <c r="HI195" s="22"/>
      <c r="HJ195" s="22"/>
      <c r="HK195" s="22"/>
      <c r="HL195" s="22"/>
      <c r="HM195" s="22"/>
      <c r="HN195" s="22"/>
      <c r="HO195" s="22"/>
      <c r="HP195" s="22"/>
      <c r="HQ195" s="22"/>
      <c r="HR195" s="22"/>
      <c r="HS195" s="22"/>
      <c r="HT195" s="22"/>
      <c r="HU195" s="22"/>
      <c r="HV195" s="22"/>
      <c r="HW195" s="22"/>
      <c r="HX195" s="22"/>
      <c r="HY195" s="22"/>
      <c r="HZ195" s="22"/>
      <c r="IA195" s="22"/>
      <c r="IB195" s="22"/>
      <c r="IC195" s="22"/>
      <c r="ID195" s="22"/>
      <c r="IE195" s="22"/>
      <c r="IF195" s="22"/>
      <c r="IG195" s="22"/>
      <c r="IH195" s="22"/>
    </row>
    <row r="196" spans="1:242" x14ac:dyDescent="0.25">
      <c r="A196" s="857" t="s">
        <v>30</v>
      </c>
      <c r="B196" s="858"/>
      <c r="C196" s="10" t="s">
        <v>37</v>
      </c>
      <c r="D196" s="13">
        <v>5.0000000000000001E-3</v>
      </c>
      <c r="E196" s="31">
        <v>4.9669079756124819E-3</v>
      </c>
      <c r="F196" s="15">
        <f t="shared" si="2"/>
        <v>-6.6184048775036475E-3</v>
      </c>
      <c r="G196" s="20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  <c r="EC196" s="22"/>
      <c r="ED196" s="22"/>
      <c r="EE196" s="22"/>
      <c r="EF196" s="22"/>
      <c r="EG196" s="22"/>
      <c r="EH196" s="22"/>
      <c r="EI196" s="22"/>
      <c r="EJ196" s="22"/>
      <c r="EK196" s="22"/>
      <c r="EL196" s="22"/>
      <c r="EM196" s="22"/>
      <c r="EN196" s="22"/>
      <c r="EO196" s="22"/>
      <c r="EP196" s="22"/>
      <c r="EQ196" s="22"/>
      <c r="ER196" s="22"/>
      <c r="ES196" s="22"/>
      <c r="ET196" s="22"/>
      <c r="EU196" s="22"/>
      <c r="EV196" s="22"/>
      <c r="EW196" s="22"/>
      <c r="EX196" s="22"/>
      <c r="EY196" s="22"/>
      <c r="EZ196" s="22"/>
      <c r="FA196" s="22"/>
      <c r="FB196" s="22"/>
      <c r="FC196" s="22"/>
      <c r="FD196" s="22"/>
      <c r="FE196" s="22"/>
      <c r="FF196" s="22"/>
      <c r="FG196" s="22"/>
      <c r="FH196" s="22"/>
      <c r="FI196" s="22"/>
      <c r="FJ196" s="22"/>
      <c r="FK196" s="22"/>
      <c r="FL196" s="22"/>
      <c r="FM196" s="22"/>
      <c r="FN196" s="22"/>
      <c r="FO196" s="22"/>
      <c r="FP196" s="22"/>
      <c r="FQ196" s="22"/>
      <c r="FR196" s="22"/>
      <c r="FS196" s="22"/>
      <c r="FT196" s="22"/>
      <c r="FU196" s="22"/>
      <c r="FV196" s="22"/>
      <c r="FW196" s="22"/>
      <c r="FX196" s="22"/>
      <c r="FY196" s="22"/>
      <c r="FZ196" s="22"/>
      <c r="GA196" s="22"/>
      <c r="GB196" s="22"/>
      <c r="GC196" s="22"/>
      <c r="GD196" s="22"/>
      <c r="GE196" s="22"/>
      <c r="GF196" s="22"/>
      <c r="GG196" s="22"/>
      <c r="GH196" s="22"/>
      <c r="GI196" s="22"/>
      <c r="GJ196" s="22"/>
      <c r="GK196" s="22"/>
      <c r="GL196" s="22"/>
      <c r="GM196" s="22"/>
      <c r="GN196" s="22"/>
      <c r="GO196" s="22"/>
      <c r="GP196" s="22"/>
      <c r="GQ196" s="22"/>
      <c r="GR196" s="22"/>
      <c r="GS196" s="22"/>
      <c r="GT196" s="22"/>
      <c r="GU196" s="22"/>
      <c r="GV196" s="22"/>
      <c r="GW196" s="22"/>
      <c r="GX196" s="22"/>
      <c r="GY196" s="22"/>
      <c r="GZ196" s="22"/>
      <c r="HA196" s="22"/>
      <c r="HB196" s="22"/>
      <c r="HC196" s="22"/>
      <c r="HD196" s="22"/>
      <c r="HE196" s="22"/>
      <c r="HF196" s="22"/>
      <c r="HG196" s="22"/>
      <c r="HH196" s="22"/>
      <c r="HI196" s="22"/>
      <c r="HJ196" s="22"/>
      <c r="HK196" s="22"/>
      <c r="HL196" s="22"/>
      <c r="HM196" s="22"/>
      <c r="HN196" s="22"/>
      <c r="HO196" s="22"/>
      <c r="HP196" s="22"/>
      <c r="HQ196" s="22"/>
      <c r="HR196" s="22"/>
      <c r="HS196" s="22"/>
      <c r="HT196" s="22"/>
      <c r="HU196" s="22"/>
      <c r="HV196" s="22"/>
      <c r="HW196" s="22"/>
      <c r="HX196" s="22"/>
      <c r="HY196" s="22"/>
      <c r="HZ196" s="22"/>
      <c r="IA196" s="22"/>
      <c r="IB196" s="22"/>
      <c r="IC196" s="22"/>
      <c r="ID196" s="22"/>
      <c r="IE196" s="22"/>
      <c r="IF196" s="22"/>
      <c r="IG196" s="22"/>
      <c r="IH196" s="22"/>
    </row>
    <row r="197" spans="1:242" x14ac:dyDescent="0.25">
      <c r="A197" s="857" t="s">
        <v>31</v>
      </c>
      <c r="B197" s="858"/>
      <c r="C197" s="10" t="s">
        <v>37</v>
      </c>
      <c r="D197" s="13"/>
      <c r="E197" s="13"/>
      <c r="F197" s="18" t="e">
        <f t="shared" si="2"/>
        <v>#DIV/0!</v>
      </c>
      <c r="G197" s="20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  <c r="EY197" s="22"/>
      <c r="EZ197" s="22"/>
      <c r="FA197" s="22"/>
      <c r="FB197" s="22"/>
      <c r="FC197" s="22"/>
      <c r="FD197" s="22"/>
      <c r="FE197" s="22"/>
      <c r="FF197" s="22"/>
      <c r="FG197" s="22"/>
      <c r="FH197" s="22"/>
      <c r="FI197" s="22"/>
      <c r="FJ197" s="22"/>
      <c r="FK197" s="22"/>
      <c r="FL197" s="22"/>
      <c r="FM197" s="22"/>
      <c r="FN197" s="22"/>
      <c r="FO197" s="22"/>
      <c r="FP197" s="22"/>
      <c r="FQ197" s="22"/>
      <c r="FR197" s="22"/>
      <c r="FS197" s="22"/>
      <c r="FT197" s="22"/>
      <c r="FU197" s="22"/>
      <c r="FV197" s="22"/>
      <c r="FW197" s="22"/>
      <c r="FX197" s="22"/>
      <c r="FY197" s="22"/>
      <c r="FZ197" s="22"/>
      <c r="GA197" s="22"/>
      <c r="GB197" s="22"/>
      <c r="GC197" s="22"/>
      <c r="GD197" s="22"/>
      <c r="GE197" s="22"/>
      <c r="GF197" s="22"/>
      <c r="GG197" s="22"/>
      <c r="GH197" s="22"/>
      <c r="GI197" s="22"/>
      <c r="GJ197" s="22"/>
      <c r="GK197" s="22"/>
      <c r="GL197" s="22"/>
      <c r="GM197" s="22"/>
      <c r="GN197" s="22"/>
      <c r="GO197" s="22"/>
      <c r="GP197" s="22"/>
      <c r="GQ197" s="22"/>
      <c r="GR197" s="22"/>
      <c r="GS197" s="22"/>
      <c r="GT197" s="22"/>
      <c r="GU197" s="22"/>
      <c r="GV197" s="22"/>
      <c r="GW197" s="22"/>
      <c r="GX197" s="22"/>
      <c r="GY197" s="22"/>
      <c r="GZ197" s="22"/>
      <c r="HA197" s="22"/>
      <c r="HB197" s="22"/>
      <c r="HC197" s="22"/>
      <c r="HD197" s="22"/>
      <c r="HE197" s="22"/>
      <c r="HF197" s="22"/>
      <c r="HG197" s="22"/>
      <c r="HH197" s="22"/>
      <c r="HI197" s="22"/>
      <c r="HJ197" s="22"/>
      <c r="HK197" s="22"/>
      <c r="HL197" s="22"/>
      <c r="HM197" s="22"/>
      <c r="HN197" s="22"/>
      <c r="HO197" s="22"/>
      <c r="HP197" s="22"/>
      <c r="HQ197" s="22"/>
      <c r="HR197" s="22"/>
      <c r="HS197" s="22"/>
      <c r="HT197" s="22"/>
      <c r="HU197" s="22"/>
      <c r="HV197" s="22"/>
      <c r="HW197" s="22"/>
      <c r="HX197" s="22"/>
      <c r="HY197" s="22"/>
      <c r="HZ197" s="22"/>
      <c r="IA197" s="22"/>
      <c r="IB197" s="22"/>
      <c r="IC197" s="22"/>
      <c r="ID197" s="22"/>
      <c r="IE197" s="22"/>
      <c r="IF197" s="22"/>
      <c r="IG197" s="22"/>
      <c r="IH197" s="22"/>
    </row>
    <row r="198" spans="1:242" x14ac:dyDescent="0.25">
      <c r="A198" s="857" t="s">
        <v>32</v>
      </c>
      <c r="B198" s="858"/>
      <c r="C198" s="10" t="s">
        <v>37</v>
      </c>
      <c r="D198" s="30"/>
      <c r="E198" s="36"/>
      <c r="F198" s="18" t="e">
        <f t="shared" si="2"/>
        <v>#DIV/0!</v>
      </c>
      <c r="G198" s="20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  <c r="EK198" s="22"/>
      <c r="EL198" s="22"/>
      <c r="EM198" s="22"/>
      <c r="EN198" s="22"/>
      <c r="EO198" s="22"/>
      <c r="EP198" s="22"/>
      <c r="EQ198" s="22"/>
      <c r="ER198" s="22"/>
      <c r="ES198" s="22"/>
      <c r="ET198" s="22"/>
      <c r="EU198" s="22"/>
      <c r="EV198" s="22"/>
      <c r="EW198" s="22"/>
      <c r="EX198" s="22"/>
      <c r="EY198" s="22"/>
      <c r="EZ198" s="22"/>
      <c r="FA198" s="22"/>
      <c r="FB198" s="22"/>
      <c r="FC198" s="22"/>
      <c r="FD198" s="22"/>
      <c r="FE198" s="22"/>
      <c r="FF198" s="22"/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22"/>
      <c r="FT198" s="22"/>
      <c r="FU198" s="22"/>
      <c r="FV198" s="22"/>
      <c r="FW198" s="22"/>
      <c r="FX198" s="22"/>
      <c r="FY198" s="22"/>
      <c r="FZ198" s="22"/>
      <c r="GA198" s="22"/>
      <c r="GB198" s="22"/>
      <c r="GC198" s="22"/>
      <c r="GD198" s="22"/>
      <c r="GE198" s="22"/>
      <c r="GF198" s="22"/>
      <c r="GG198" s="22"/>
      <c r="GH198" s="22"/>
      <c r="GI198" s="22"/>
      <c r="GJ198" s="22"/>
      <c r="GK198" s="22"/>
      <c r="GL198" s="22"/>
      <c r="GM198" s="22"/>
      <c r="GN198" s="22"/>
      <c r="GO198" s="22"/>
      <c r="GP198" s="22"/>
      <c r="GQ198" s="22"/>
      <c r="GR198" s="22"/>
      <c r="GS198" s="22"/>
      <c r="GT198" s="22"/>
      <c r="GU198" s="22"/>
      <c r="GV198" s="22"/>
      <c r="GW198" s="22"/>
      <c r="GX198" s="22"/>
      <c r="GY198" s="22"/>
      <c r="GZ198" s="22"/>
      <c r="HA198" s="22"/>
      <c r="HB198" s="22"/>
      <c r="HC198" s="22"/>
      <c r="HD198" s="22"/>
      <c r="HE198" s="22"/>
      <c r="HF198" s="22"/>
      <c r="HG198" s="22"/>
      <c r="HH198" s="22"/>
      <c r="HI198" s="22"/>
      <c r="HJ198" s="22"/>
      <c r="HK198" s="22"/>
      <c r="HL198" s="22"/>
      <c r="HM198" s="22"/>
      <c r="HN198" s="22"/>
      <c r="HO198" s="22"/>
      <c r="HP198" s="22"/>
      <c r="HQ198" s="22"/>
      <c r="HR198" s="22"/>
      <c r="HS198" s="22"/>
      <c r="HT198" s="22"/>
      <c r="HU198" s="22"/>
      <c r="HV198" s="22"/>
      <c r="HW198" s="22"/>
      <c r="HX198" s="22"/>
      <c r="HY198" s="22"/>
      <c r="HZ198" s="22"/>
      <c r="IA198" s="22"/>
      <c r="IB198" s="22"/>
      <c r="IC198" s="22"/>
      <c r="ID198" s="22"/>
      <c r="IE198" s="22"/>
      <c r="IF198" s="22"/>
      <c r="IG198" s="22"/>
      <c r="IH198" s="22"/>
    </row>
    <row r="199" spans="1:242" x14ac:dyDescent="0.25">
      <c r="A199" s="863" t="s">
        <v>75</v>
      </c>
      <c r="B199" s="864"/>
      <c r="C199" s="10"/>
      <c r="D199" s="37"/>
      <c r="E199" s="37"/>
      <c r="F199" s="15"/>
      <c r="G199" s="20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  <c r="EC199" s="22"/>
      <c r="ED199" s="22"/>
      <c r="EE199" s="22"/>
      <c r="EF199" s="22"/>
      <c r="EG199" s="22"/>
      <c r="EH199" s="22"/>
      <c r="EI199" s="22"/>
      <c r="EJ199" s="22"/>
      <c r="EK199" s="22"/>
      <c r="EL199" s="22"/>
      <c r="EM199" s="22"/>
      <c r="EN199" s="22"/>
      <c r="EO199" s="22"/>
      <c r="EP199" s="22"/>
      <c r="EQ199" s="22"/>
      <c r="ER199" s="22"/>
      <c r="ES199" s="22"/>
      <c r="ET199" s="22"/>
      <c r="EU199" s="22"/>
      <c r="EV199" s="22"/>
      <c r="EW199" s="22"/>
      <c r="EX199" s="22"/>
      <c r="EY199" s="22"/>
      <c r="EZ199" s="22"/>
      <c r="FA199" s="22"/>
      <c r="FB199" s="22"/>
      <c r="FC199" s="22"/>
      <c r="FD199" s="22"/>
      <c r="FE199" s="22"/>
      <c r="FF199" s="22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22"/>
      <c r="FT199" s="22"/>
      <c r="FU199" s="22"/>
      <c r="FV199" s="22"/>
      <c r="FW199" s="22"/>
      <c r="FX199" s="22"/>
      <c r="FY199" s="22"/>
      <c r="FZ199" s="22"/>
      <c r="GA199" s="22"/>
      <c r="GB199" s="22"/>
      <c r="GC199" s="22"/>
      <c r="GD199" s="22"/>
      <c r="GE199" s="22"/>
      <c r="GF199" s="22"/>
      <c r="GG199" s="22"/>
      <c r="GH199" s="22"/>
      <c r="GI199" s="22"/>
      <c r="GJ199" s="22"/>
      <c r="GK199" s="22"/>
      <c r="GL199" s="22"/>
      <c r="GM199" s="22"/>
      <c r="GN199" s="22"/>
      <c r="GO199" s="22"/>
      <c r="GP199" s="22"/>
      <c r="GQ199" s="22"/>
      <c r="GR199" s="22"/>
      <c r="GS199" s="22"/>
      <c r="GT199" s="22"/>
      <c r="GU199" s="22"/>
      <c r="GV199" s="22"/>
      <c r="GW199" s="22"/>
      <c r="GX199" s="22"/>
      <c r="GY199" s="22"/>
      <c r="GZ199" s="22"/>
      <c r="HA199" s="22"/>
      <c r="HB199" s="22"/>
      <c r="HC199" s="22"/>
      <c r="HD199" s="22"/>
      <c r="HE199" s="22"/>
      <c r="HF199" s="22"/>
      <c r="HG199" s="22"/>
      <c r="HH199" s="22"/>
      <c r="HI199" s="22"/>
      <c r="HJ199" s="22"/>
      <c r="HK199" s="22"/>
      <c r="HL199" s="22"/>
      <c r="HM199" s="22"/>
      <c r="HN199" s="22"/>
      <c r="HO199" s="22"/>
      <c r="HP199" s="22"/>
      <c r="HQ199" s="22"/>
      <c r="HR199" s="22"/>
      <c r="HS199" s="22"/>
      <c r="HT199" s="22"/>
      <c r="HU199" s="22"/>
      <c r="HV199" s="22"/>
      <c r="HW199" s="22"/>
      <c r="HX199" s="22"/>
      <c r="HY199" s="22"/>
      <c r="HZ199" s="22"/>
      <c r="IA199" s="22"/>
      <c r="IB199" s="22"/>
      <c r="IC199" s="22"/>
      <c r="ID199" s="22"/>
      <c r="IE199" s="22"/>
      <c r="IF199" s="22"/>
      <c r="IG199" s="22"/>
      <c r="IH199" s="22"/>
    </row>
    <row r="200" spans="1:242" x14ac:dyDescent="0.25">
      <c r="A200" s="857" t="s">
        <v>27</v>
      </c>
      <c r="B200" s="858"/>
      <c r="C200" s="10" t="s">
        <v>19</v>
      </c>
      <c r="D200" s="37"/>
      <c r="E200" s="37"/>
      <c r="F200" s="18" t="e">
        <f t="shared" si="2"/>
        <v>#DIV/0!</v>
      </c>
      <c r="G200" s="20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  <c r="EC200" s="22"/>
      <c r="ED200" s="22"/>
      <c r="EE200" s="22"/>
      <c r="EF200" s="22"/>
      <c r="EG200" s="22"/>
      <c r="EH200" s="22"/>
      <c r="EI200" s="22"/>
      <c r="EJ200" s="22"/>
      <c r="EK200" s="22"/>
      <c r="EL200" s="22"/>
      <c r="EM200" s="22"/>
      <c r="EN200" s="22"/>
      <c r="EO200" s="22"/>
      <c r="EP200" s="22"/>
      <c r="EQ200" s="22"/>
      <c r="ER200" s="22"/>
      <c r="ES200" s="22"/>
      <c r="ET200" s="22"/>
      <c r="EU200" s="22"/>
      <c r="EV200" s="22"/>
      <c r="EW200" s="22"/>
      <c r="EX200" s="22"/>
      <c r="EY200" s="22"/>
      <c r="EZ200" s="22"/>
      <c r="FA200" s="22"/>
      <c r="FB200" s="22"/>
      <c r="FC200" s="22"/>
      <c r="FD200" s="22"/>
      <c r="FE200" s="22"/>
      <c r="FF200" s="22"/>
      <c r="FG200" s="22"/>
      <c r="FH200" s="22"/>
      <c r="FI200" s="22"/>
      <c r="FJ200" s="22"/>
      <c r="FK200" s="22"/>
      <c r="FL200" s="22"/>
      <c r="FM200" s="22"/>
      <c r="FN200" s="22"/>
      <c r="FO200" s="22"/>
      <c r="FP200" s="22"/>
      <c r="FQ200" s="22"/>
      <c r="FR200" s="22"/>
      <c r="FS200" s="22"/>
      <c r="FT200" s="22"/>
      <c r="FU200" s="22"/>
      <c r="FV200" s="22"/>
      <c r="FW200" s="22"/>
      <c r="FX200" s="22"/>
      <c r="FY200" s="22"/>
      <c r="FZ200" s="22"/>
      <c r="GA200" s="22"/>
      <c r="GB200" s="22"/>
      <c r="GC200" s="22"/>
      <c r="GD200" s="22"/>
      <c r="GE200" s="22"/>
      <c r="GF200" s="22"/>
      <c r="GG200" s="22"/>
      <c r="GH200" s="22"/>
      <c r="GI200" s="22"/>
      <c r="GJ200" s="22"/>
      <c r="GK200" s="22"/>
      <c r="GL200" s="22"/>
      <c r="GM200" s="22"/>
      <c r="GN200" s="22"/>
      <c r="GO200" s="22"/>
      <c r="GP200" s="22"/>
      <c r="GQ200" s="22"/>
      <c r="GR200" s="22"/>
      <c r="GS200" s="22"/>
      <c r="GT200" s="22"/>
      <c r="GU200" s="22"/>
      <c r="GV200" s="22"/>
      <c r="GW200" s="22"/>
      <c r="GX200" s="22"/>
      <c r="GY200" s="22"/>
      <c r="GZ200" s="22"/>
      <c r="HA200" s="22"/>
      <c r="HB200" s="22"/>
      <c r="HC200" s="22"/>
      <c r="HD200" s="22"/>
      <c r="HE200" s="22"/>
      <c r="HF200" s="22"/>
      <c r="HG200" s="22"/>
      <c r="HH200" s="22"/>
      <c r="HI200" s="22"/>
      <c r="HJ200" s="22"/>
      <c r="HK200" s="22"/>
      <c r="HL200" s="22"/>
      <c r="HM200" s="22"/>
      <c r="HN200" s="22"/>
      <c r="HO200" s="22"/>
      <c r="HP200" s="22"/>
      <c r="HQ200" s="22"/>
      <c r="HR200" s="22"/>
      <c r="HS200" s="22"/>
      <c r="HT200" s="22"/>
      <c r="HU200" s="22"/>
      <c r="HV200" s="22"/>
      <c r="HW200" s="22"/>
      <c r="HX200" s="22"/>
      <c r="HY200" s="22"/>
      <c r="HZ200" s="22"/>
      <c r="IA200" s="22"/>
      <c r="IB200" s="22"/>
      <c r="IC200" s="22"/>
      <c r="ID200" s="22"/>
      <c r="IE200" s="22"/>
      <c r="IF200" s="22"/>
      <c r="IG200" s="22"/>
      <c r="IH200" s="22"/>
    </row>
    <row r="201" spans="1:242" x14ac:dyDescent="0.25">
      <c r="A201" s="857" t="s">
        <v>28</v>
      </c>
      <c r="B201" s="858"/>
      <c r="C201" s="10" t="s">
        <v>37</v>
      </c>
      <c r="D201" s="37"/>
      <c r="E201" s="37"/>
      <c r="F201" s="18" t="e">
        <f t="shared" si="2"/>
        <v>#DIV/0!</v>
      </c>
      <c r="G201" s="20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  <c r="CI201" s="22"/>
      <c r="CJ201" s="22"/>
      <c r="CK201" s="22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  <c r="DI201" s="22"/>
      <c r="DJ201" s="22"/>
      <c r="DK201" s="22"/>
      <c r="DL201" s="22"/>
      <c r="DM201" s="22"/>
      <c r="DN201" s="22"/>
      <c r="DO201" s="22"/>
      <c r="DP201" s="22"/>
      <c r="DQ201" s="22"/>
      <c r="DR201" s="22"/>
      <c r="DS201" s="22"/>
      <c r="DT201" s="22"/>
      <c r="DU201" s="22"/>
      <c r="DV201" s="22"/>
      <c r="DW201" s="22"/>
      <c r="DX201" s="22"/>
      <c r="DY201" s="22"/>
      <c r="DZ201" s="22"/>
      <c r="EA201" s="22"/>
      <c r="EB201" s="22"/>
      <c r="EC201" s="22"/>
      <c r="ED201" s="22"/>
      <c r="EE201" s="22"/>
      <c r="EF201" s="22"/>
      <c r="EG201" s="22"/>
      <c r="EH201" s="22"/>
      <c r="EI201" s="22"/>
      <c r="EJ201" s="22"/>
      <c r="EK201" s="22"/>
      <c r="EL201" s="22"/>
      <c r="EM201" s="22"/>
      <c r="EN201" s="22"/>
      <c r="EO201" s="22"/>
      <c r="EP201" s="22"/>
      <c r="EQ201" s="22"/>
      <c r="ER201" s="22"/>
      <c r="ES201" s="22"/>
      <c r="ET201" s="22"/>
      <c r="EU201" s="22"/>
      <c r="EV201" s="22"/>
      <c r="EW201" s="22"/>
      <c r="EX201" s="22"/>
      <c r="EY201" s="22"/>
      <c r="EZ201" s="22"/>
      <c r="FA201" s="22"/>
      <c r="FB201" s="22"/>
      <c r="FC201" s="22"/>
      <c r="FD201" s="22"/>
      <c r="FE201" s="22"/>
      <c r="FF201" s="22"/>
      <c r="FG201" s="22"/>
      <c r="FH201" s="22"/>
      <c r="FI201" s="22"/>
      <c r="FJ201" s="22"/>
      <c r="FK201" s="22"/>
      <c r="FL201" s="22"/>
      <c r="FM201" s="22"/>
      <c r="FN201" s="22"/>
      <c r="FO201" s="22"/>
      <c r="FP201" s="22"/>
      <c r="FQ201" s="22"/>
      <c r="FR201" s="22"/>
      <c r="FS201" s="22"/>
      <c r="FT201" s="22"/>
      <c r="FU201" s="22"/>
      <c r="FV201" s="22"/>
      <c r="FW201" s="22"/>
      <c r="FX201" s="22"/>
      <c r="FY201" s="22"/>
      <c r="FZ201" s="22"/>
      <c r="GA201" s="22"/>
      <c r="GB201" s="22"/>
      <c r="GC201" s="22"/>
      <c r="GD201" s="22"/>
      <c r="GE201" s="22"/>
      <c r="GF201" s="22"/>
      <c r="GG201" s="22"/>
      <c r="GH201" s="22"/>
      <c r="GI201" s="22"/>
      <c r="GJ201" s="22"/>
      <c r="GK201" s="22"/>
      <c r="GL201" s="22"/>
      <c r="GM201" s="22"/>
      <c r="GN201" s="22"/>
      <c r="GO201" s="22"/>
      <c r="GP201" s="22"/>
      <c r="GQ201" s="22"/>
      <c r="GR201" s="22"/>
      <c r="GS201" s="22"/>
      <c r="GT201" s="22"/>
      <c r="GU201" s="22"/>
      <c r="GV201" s="22"/>
      <c r="GW201" s="22"/>
      <c r="GX201" s="22"/>
      <c r="GY201" s="22"/>
      <c r="GZ201" s="22"/>
      <c r="HA201" s="22"/>
      <c r="HB201" s="22"/>
      <c r="HC201" s="22"/>
      <c r="HD201" s="22"/>
      <c r="HE201" s="22"/>
      <c r="HF201" s="22"/>
      <c r="HG201" s="22"/>
      <c r="HH201" s="22"/>
      <c r="HI201" s="22"/>
      <c r="HJ201" s="22"/>
      <c r="HK201" s="22"/>
      <c r="HL201" s="22"/>
      <c r="HM201" s="22"/>
      <c r="HN201" s="22"/>
      <c r="HO201" s="22"/>
      <c r="HP201" s="22"/>
      <c r="HQ201" s="22"/>
      <c r="HR201" s="22"/>
      <c r="HS201" s="22"/>
      <c r="HT201" s="22"/>
      <c r="HU201" s="22"/>
      <c r="HV201" s="22"/>
      <c r="HW201" s="22"/>
      <c r="HX201" s="22"/>
      <c r="HY201" s="22"/>
      <c r="HZ201" s="22"/>
      <c r="IA201" s="22"/>
      <c r="IB201" s="22"/>
      <c r="IC201" s="22"/>
      <c r="ID201" s="22"/>
      <c r="IE201" s="22"/>
      <c r="IF201" s="22"/>
      <c r="IG201" s="22"/>
      <c r="IH201" s="22"/>
    </row>
    <row r="202" spans="1:242" x14ac:dyDescent="0.25">
      <c r="A202" s="857" t="s">
        <v>29</v>
      </c>
      <c r="B202" s="858"/>
      <c r="C202" s="10" t="s">
        <v>37</v>
      </c>
      <c r="D202" s="37"/>
      <c r="E202" s="37"/>
      <c r="F202" s="18" t="e">
        <f t="shared" si="2"/>
        <v>#DIV/0!</v>
      </c>
      <c r="G202" s="20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  <c r="CI202" s="22"/>
      <c r="CJ202" s="22"/>
      <c r="CK202" s="22"/>
      <c r="CL202" s="22"/>
      <c r="CM202" s="22"/>
      <c r="CN202" s="22"/>
      <c r="CO202" s="22"/>
      <c r="CP202" s="22"/>
      <c r="CQ202" s="22"/>
      <c r="CR202" s="22"/>
      <c r="CS202" s="22"/>
      <c r="CT202" s="22"/>
      <c r="CU202" s="22"/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  <c r="DI202" s="22"/>
      <c r="DJ202" s="22"/>
      <c r="DK202" s="22"/>
      <c r="DL202" s="22"/>
      <c r="DM202" s="22"/>
      <c r="DN202" s="22"/>
      <c r="DO202" s="22"/>
      <c r="DP202" s="22"/>
      <c r="DQ202" s="22"/>
      <c r="DR202" s="22"/>
      <c r="DS202" s="22"/>
      <c r="DT202" s="22"/>
      <c r="DU202" s="22"/>
      <c r="DV202" s="22"/>
      <c r="DW202" s="22"/>
      <c r="DX202" s="22"/>
      <c r="DY202" s="22"/>
      <c r="DZ202" s="22"/>
      <c r="EA202" s="22"/>
      <c r="EB202" s="22"/>
      <c r="EC202" s="22"/>
      <c r="ED202" s="22"/>
      <c r="EE202" s="22"/>
      <c r="EF202" s="22"/>
      <c r="EG202" s="22"/>
      <c r="EH202" s="22"/>
      <c r="EI202" s="22"/>
      <c r="EJ202" s="22"/>
      <c r="EK202" s="22"/>
      <c r="EL202" s="22"/>
      <c r="EM202" s="22"/>
      <c r="EN202" s="22"/>
      <c r="EO202" s="22"/>
      <c r="EP202" s="22"/>
      <c r="EQ202" s="22"/>
      <c r="ER202" s="22"/>
      <c r="ES202" s="22"/>
      <c r="ET202" s="22"/>
      <c r="EU202" s="22"/>
      <c r="EV202" s="22"/>
      <c r="EW202" s="22"/>
      <c r="EX202" s="22"/>
      <c r="EY202" s="22"/>
      <c r="EZ202" s="22"/>
      <c r="FA202" s="22"/>
      <c r="FB202" s="22"/>
      <c r="FC202" s="22"/>
      <c r="FD202" s="22"/>
      <c r="FE202" s="22"/>
      <c r="FF202" s="22"/>
      <c r="FG202" s="22"/>
      <c r="FH202" s="22"/>
      <c r="FI202" s="22"/>
      <c r="FJ202" s="22"/>
      <c r="FK202" s="22"/>
      <c r="FL202" s="22"/>
      <c r="FM202" s="22"/>
      <c r="FN202" s="22"/>
      <c r="FO202" s="22"/>
      <c r="FP202" s="22"/>
      <c r="FQ202" s="22"/>
      <c r="FR202" s="22"/>
      <c r="FS202" s="22"/>
      <c r="FT202" s="22"/>
      <c r="FU202" s="22"/>
      <c r="FV202" s="22"/>
      <c r="FW202" s="22"/>
      <c r="FX202" s="22"/>
      <c r="FY202" s="22"/>
      <c r="FZ202" s="22"/>
      <c r="GA202" s="22"/>
      <c r="GB202" s="22"/>
      <c r="GC202" s="22"/>
      <c r="GD202" s="22"/>
      <c r="GE202" s="22"/>
      <c r="GF202" s="22"/>
      <c r="GG202" s="22"/>
      <c r="GH202" s="22"/>
      <c r="GI202" s="22"/>
      <c r="GJ202" s="22"/>
      <c r="GK202" s="22"/>
      <c r="GL202" s="22"/>
      <c r="GM202" s="22"/>
      <c r="GN202" s="22"/>
      <c r="GO202" s="22"/>
      <c r="GP202" s="22"/>
      <c r="GQ202" s="22"/>
      <c r="GR202" s="22"/>
      <c r="GS202" s="22"/>
      <c r="GT202" s="22"/>
      <c r="GU202" s="22"/>
      <c r="GV202" s="22"/>
      <c r="GW202" s="22"/>
      <c r="GX202" s="22"/>
      <c r="GY202" s="22"/>
      <c r="GZ202" s="22"/>
      <c r="HA202" s="22"/>
      <c r="HB202" s="22"/>
      <c r="HC202" s="22"/>
      <c r="HD202" s="22"/>
      <c r="HE202" s="22"/>
      <c r="HF202" s="22"/>
      <c r="HG202" s="22"/>
      <c r="HH202" s="22"/>
      <c r="HI202" s="22"/>
      <c r="HJ202" s="22"/>
      <c r="HK202" s="22"/>
      <c r="HL202" s="22"/>
      <c r="HM202" s="22"/>
      <c r="HN202" s="22"/>
      <c r="HO202" s="22"/>
      <c r="HP202" s="22"/>
      <c r="HQ202" s="22"/>
      <c r="HR202" s="22"/>
      <c r="HS202" s="22"/>
      <c r="HT202" s="22"/>
      <c r="HU202" s="22"/>
      <c r="HV202" s="22"/>
      <c r="HW202" s="22"/>
      <c r="HX202" s="22"/>
      <c r="HY202" s="22"/>
      <c r="HZ202" s="22"/>
      <c r="IA202" s="22"/>
      <c r="IB202" s="22"/>
      <c r="IC202" s="22"/>
      <c r="ID202" s="22"/>
      <c r="IE202" s="22"/>
      <c r="IF202" s="22"/>
      <c r="IG202" s="22"/>
      <c r="IH202" s="22"/>
    </row>
    <row r="203" spans="1:242" x14ac:dyDescent="0.25">
      <c r="A203" s="857" t="s">
        <v>76</v>
      </c>
      <c r="B203" s="858"/>
      <c r="C203" s="10" t="s">
        <v>37</v>
      </c>
      <c r="D203" s="37"/>
      <c r="E203" s="37"/>
      <c r="F203" s="18" t="e">
        <f t="shared" si="2"/>
        <v>#DIV/0!</v>
      </c>
      <c r="G203" s="20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  <c r="CM203" s="22"/>
      <c r="CN203" s="22"/>
      <c r="CO203" s="22"/>
      <c r="CP203" s="22"/>
      <c r="CQ203" s="22"/>
      <c r="CR203" s="22"/>
      <c r="CS203" s="22"/>
      <c r="CT203" s="22"/>
      <c r="CU203" s="22"/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  <c r="DI203" s="22"/>
      <c r="DJ203" s="22"/>
      <c r="DK203" s="22"/>
      <c r="DL203" s="22"/>
      <c r="DM203" s="22"/>
      <c r="DN203" s="22"/>
      <c r="DO203" s="22"/>
      <c r="DP203" s="22"/>
      <c r="DQ203" s="22"/>
      <c r="DR203" s="22"/>
      <c r="DS203" s="22"/>
      <c r="DT203" s="22"/>
      <c r="DU203" s="22"/>
      <c r="DV203" s="22"/>
      <c r="DW203" s="22"/>
      <c r="DX203" s="22"/>
      <c r="DY203" s="22"/>
      <c r="DZ203" s="22"/>
      <c r="EA203" s="22"/>
      <c r="EB203" s="22"/>
      <c r="EC203" s="22"/>
      <c r="ED203" s="22"/>
      <c r="EE203" s="22"/>
      <c r="EF203" s="22"/>
      <c r="EG203" s="22"/>
      <c r="EH203" s="22"/>
      <c r="EI203" s="22"/>
      <c r="EJ203" s="22"/>
      <c r="EK203" s="22"/>
      <c r="EL203" s="22"/>
      <c r="EM203" s="22"/>
      <c r="EN203" s="22"/>
      <c r="EO203" s="22"/>
      <c r="EP203" s="22"/>
      <c r="EQ203" s="22"/>
      <c r="ER203" s="22"/>
      <c r="ES203" s="22"/>
      <c r="ET203" s="22"/>
      <c r="EU203" s="22"/>
      <c r="EV203" s="22"/>
      <c r="EW203" s="22"/>
      <c r="EX203" s="22"/>
      <c r="EY203" s="22"/>
      <c r="EZ203" s="22"/>
      <c r="FA203" s="22"/>
      <c r="FB203" s="22"/>
      <c r="FC203" s="22"/>
      <c r="FD203" s="22"/>
      <c r="FE203" s="22"/>
      <c r="FF203" s="22"/>
      <c r="FG203" s="22"/>
      <c r="FH203" s="22"/>
      <c r="FI203" s="22"/>
      <c r="FJ203" s="22"/>
      <c r="FK203" s="22"/>
      <c r="FL203" s="22"/>
      <c r="FM203" s="22"/>
      <c r="FN203" s="22"/>
      <c r="FO203" s="22"/>
      <c r="FP203" s="22"/>
      <c r="FQ203" s="22"/>
      <c r="FR203" s="22"/>
      <c r="FS203" s="22"/>
      <c r="FT203" s="22"/>
      <c r="FU203" s="22"/>
      <c r="FV203" s="22"/>
      <c r="FW203" s="22"/>
      <c r="FX203" s="22"/>
      <c r="FY203" s="22"/>
      <c r="FZ203" s="22"/>
      <c r="GA203" s="22"/>
      <c r="GB203" s="22"/>
      <c r="GC203" s="22"/>
      <c r="GD203" s="22"/>
      <c r="GE203" s="22"/>
      <c r="GF203" s="22"/>
      <c r="GG203" s="22"/>
      <c r="GH203" s="22"/>
      <c r="GI203" s="22"/>
      <c r="GJ203" s="22"/>
      <c r="GK203" s="22"/>
      <c r="GL203" s="22"/>
      <c r="GM203" s="22"/>
      <c r="GN203" s="22"/>
      <c r="GO203" s="22"/>
      <c r="GP203" s="22"/>
      <c r="GQ203" s="22"/>
      <c r="GR203" s="22"/>
      <c r="GS203" s="22"/>
      <c r="GT203" s="22"/>
      <c r="GU203" s="22"/>
      <c r="GV203" s="22"/>
      <c r="GW203" s="22"/>
      <c r="GX203" s="22"/>
      <c r="GY203" s="22"/>
      <c r="GZ203" s="22"/>
      <c r="HA203" s="22"/>
      <c r="HB203" s="22"/>
      <c r="HC203" s="22"/>
      <c r="HD203" s="22"/>
      <c r="HE203" s="22"/>
      <c r="HF203" s="22"/>
      <c r="HG203" s="22"/>
      <c r="HH203" s="22"/>
      <c r="HI203" s="22"/>
      <c r="HJ203" s="22"/>
      <c r="HK203" s="22"/>
      <c r="HL203" s="22"/>
      <c r="HM203" s="22"/>
      <c r="HN203" s="22"/>
      <c r="HO203" s="22"/>
      <c r="HP203" s="22"/>
      <c r="HQ203" s="22"/>
      <c r="HR203" s="22"/>
      <c r="HS203" s="22"/>
      <c r="HT203" s="22"/>
      <c r="HU203" s="22"/>
      <c r="HV203" s="22"/>
      <c r="HW203" s="22"/>
      <c r="HX203" s="22"/>
      <c r="HY203" s="22"/>
      <c r="HZ203" s="22"/>
      <c r="IA203" s="22"/>
      <c r="IB203" s="22"/>
      <c r="IC203" s="22"/>
      <c r="ID203" s="22"/>
      <c r="IE203" s="22"/>
      <c r="IF203" s="22"/>
      <c r="IG203" s="22"/>
      <c r="IH203" s="22"/>
    </row>
    <row r="204" spans="1:242" x14ac:dyDescent="0.25">
      <c r="A204" s="857" t="s">
        <v>31</v>
      </c>
      <c r="B204" s="858"/>
      <c r="C204" s="10" t="s">
        <v>37</v>
      </c>
      <c r="D204" s="37"/>
      <c r="E204" s="37"/>
      <c r="F204" s="18" t="e">
        <f t="shared" si="2"/>
        <v>#DIV/0!</v>
      </c>
      <c r="G204" s="20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  <c r="CI204" s="22"/>
      <c r="CJ204" s="22"/>
      <c r="CK204" s="22"/>
      <c r="CL204" s="22"/>
      <c r="CM204" s="22"/>
      <c r="CN204" s="22"/>
      <c r="CO204" s="22"/>
      <c r="CP204" s="22"/>
      <c r="CQ204" s="22"/>
      <c r="CR204" s="22"/>
      <c r="CS204" s="22"/>
      <c r="CT204" s="22"/>
      <c r="CU204" s="22"/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22"/>
      <c r="DG204" s="22"/>
      <c r="DH204" s="22"/>
      <c r="DI204" s="22"/>
      <c r="DJ204" s="22"/>
      <c r="DK204" s="22"/>
      <c r="DL204" s="22"/>
      <c r="DM204" s="22"/>
      <c r="DN204" s="22"/>
      <c r="DO204" s="22"/>
      <c r="DP204" s="22"/>
      <c r="DQ204" s="22"/>
      <c r="DR204" s="22"/>
      <c r="DS204" s="22"/>
      <c r="DT204" s="22"/>
      <c r="DU204" s="22"/>
      <c r="DV204" s="22"/>
      <c r="DW204" s="22"/>
      <c r="DX204" s="22"/>
      <c r="DY204" s="22"/>
      <c r="DZ204" s="22"/>
      <c r="EA204" s="22"/>
      <c r="EB204" s="22"/>
      <c r="EC204" s="22"/>
      <c r="ED204" s="22"/>
      <c r="EE204" s="22"/>
      <c r="EF204" s="22"/>
      <c r="EG204" s="22"/>
      <c r="EH204" s="22"/>
      <c r="EI204" s="22"/>
      <c r="EJ204" s="22"/>
      <c r="EK204" s="22"/>
      <c r="EL204" s="22"/>
      <c r="EM204" s="22"/>
      <c r="EN204" s="22"/>
      <c r="EO204" s="22"/>
      <c r="EP204" s="22"/>
      <c r="EQ204" s="22"/>
      <c r="ER204" s="22"/>
      <c r="ES204" s="22"/>
      <c r="ET204" s="22"/>
      <c r="EU204" s="22"/>
      <c r="EV204" s="22"/>
      <c r="EW204" s="22"/>
      <c r="EX204" s="22"/>
      <c r="EY204" s="22"/>
      <c r="EZ204" s="22"/>
      <c r="FA204" s="22"/>
      <c r="FB204" s="22"/>
      <c r="FC204" s="22"/>
      <c r="FD204" s="22"/>
      <c r="FE204" s="22"/>
      <c r="FF204" s="22"/>
      <c r="FG204" s="22"/>
      <c r="FH204" s="22"/>
      <c r="FI204" s="22"/>
      <c r="FJ204" s="22"/>
      <c r="FK204" s="22"/>
      <c r="FL204" s="22"/>
      <c r="FM204" s="22"/>
      <c r="FN204" s="22"/>
      <c r="FO204" s="22"/>
      <c r="FP204" s="22"/>
      <c r="FQ204" s="22"/>
      <c r="FR204" s="22"/>
      <c r="FS204" s="22"/>
      <c r="FT204" s="22"/>
      <c r="FU204" s="22"/>
      <c r="FV204" s="22"/>
      <c r="FW204" s="22"/>
      <c r="FX204" s="22"/>
      <c r="FY204" s="22"/>
      <c r="FZ204" s="22"/>
      <c r="GA204" s="22"/>
      <c r="GB204" s="22"/>
      <c r="GC204" s="22"/>
      <c r="GD204" s="22"/>
      <c r="GE204" s="22"/>
      <c r="GF204" s="22"/>
      <c r="GG204" s="22"/>
      <c r="GH204" s="22"/>
      <c r="GI204" s="22"/>
      <c r="GJ204" s="22"/>
      <c r="GK204" s="22"/>
      <c r="GL204" s="22"/>
      <c r="GM204" s="22"/>
      <c r="GN204" s="22"/>
      <c r="GO204" s="22"/>
      <c r="GP204" s="22"/>
      <c r="GQ204" s="22"/>
      <c r="GR204" s="22"/>
      <c r="GS204" s="22"/>
      <c r="GT204" s="22"/>
      <c r="GU204" s="22"/>
      <c r="GV204" s="22"/>
      <c r="GW204" s="22"/>
      <c r="GX204" s="22"/>
      <c r="GY204" s="22"/>
      <c r="GZ204" s="22"/>
      <c r="HA204" s="22"/>
      <c r="HB204" s="22"/>
      <c r="HC204" s="22"/>
      <c r="HD204" s="22"/>
      <c r="HE204" s="22"/>
      <c r="HF204" s="22"/>
      <c r="HG204" s="22"/>
      <c r="HH204" s="22"/>
      <c r="HI204" s="22"/>
      <c r="HJ204" s="22"/>
      <c r="HK204" s="22"/>
      <c r="HL204" s="22"/>
      <c r="HM204" s="22"/>
      <c r="HN204" s="22"/>
      <c r="HO204" s="22"/>
      <c r="HP204" s="22"/>
      <c r="HQ204" s="22"/>
      <c r="HR204" s="22"/>
      <c r="HS204" s="22"/>
      <c r="HT204" s="22"/>
      <c r="HU204" s="22"/>
      <c r="HV204" s="22"/>
      <c r="HW204" s="22"/>
      <c r="HX204" s="22"/>
      <c r="HY204" s="22"/>
      <c r="HZ204" s="22"/>
      <c r="IA204" s="22"/>
      <c r="IB204" s="22"/>
      <c r="IC204" s="22"/>
      <c r="ID204" s="22"/>
      <c r="IE204" s="22"/>
      <c r="IF204" s="22"/>
      <c r="IG204" s="22"/>
      <c r="IH204" s="22"/>
    </row>
    <row r="205" spans="1:242" x14ac:dyDescent="0.25">
      <c r="A205" s="857" t="s">
        <v>77</v>
      </c>
      <c r="B205" s="858"/>
      <c r="C205" s="10" t="s">
        <v>37</v>
      </c>
      <c r="D205" s="37"/>
      <c r="E205" s="37"/>
      <c r="F205" s="18" t="e">
        <f t="shared" ref="F205:F210" si="3">(E205-D205)/D205</f>
        <v>#DIV/0!</v>
      </c>
      <c r="G205" s="20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  <c r="DI205" s="22"/>
      <c r="DJ205" s="22"/>
      <c r="DK205" s="22"/>
      <c r="DL205" s="22"/>
      <c r="DM205" s="22"/>
      <c r="DN205" s="22"/>
      <c r="DO205" s="22"/>
      <c r="DP205" s="22"/>
      <c r="DQ205" s="22"/>
      <c r="DR205" s="22"/>
      <c r="DS205" s="22"/>
      <c r="DT205" s="22"/>
      <c r="DU205" s="22"/>
      <c r="DV205" s="22"/>
      <c r="DW205" s="22"/>
      <c r="DX205" s="22"/>
      <c r="DY205" s="22"/>
      <c r="DZ205" s="22"/>
      <c r="EA205" s="22"/>
      <c r="EB205" s="22"/>
      <c r="EC205" s="22"/>
      <c r="ED205" s="22"/>
      <c r="EE205" s="22"/>
      <c r="EF205" s="22"/>
      <c r="EG205" s="22"/>
      <c r="EH205" s="22"/>
      <c r="EI205" s="22"/>
      <c r="EJ205" s="22"/>
      <c r="EK205" s="22"/>
      <c r="EL205" s="22"/>
      <c r="EM205" s="22"/>
      <c r="EN205" s="22"/>
      <c r="EO205" s="22"/>
      <c r="EP205" s="22"/>
      <c r="EQ205" s="22"/>
      <c r="ER205" s="22"/>
      <c r="ES205" s="22"/>
      <c r="ET205" s="22"/>
      <c r="EU205" s="22"/>
      <c r="EV205" s="22"/>
      <c r="EW205" s="22"/>
      <c r="EX205" s="22"/>
      <c r="EY205" s="22"/>
      <c r="EZ205" s="22"/>
      <c r="FA205" s="22"/>
      <c r="FB205" s="22"/>
      <c r="FC205" s="22"/>
      <c r="FD205" s="22"/>
      <c r="FE205" s="22"/>
      <c r="FF205" s="22"/>
      <c r="FG205" s="22"/>
      <c r="FH205" s="22"/>
      <c r="FI205" s="22"/>
      <c r="FJ205" s="22"/>
      <c r="FK205" s="22"/>
      <c r="FL205" s="22"/>
      <c r="FM205" s="22"/>
      <c r="FN205" s="22"/>
      <c r="FO205" s="22"/>
      <c r="FP205" s="22"/>
      <c r="FQ205" s="22"/>
      <c r="FR205" s="22"/>
      <c r="FS205" s="22"/>
      <c r="FT205" s="22"/>
      <c r="FU205" s="22"/>
      <c r="FV205" s="22"/>
      <c r="FW205" s="22"/>
      <c r="FX205" s="22"/>
      <c r="FY205" s="22"/>
      <c r="FZ205" s="22"/>
      <c r="GA205" s="22"/>
      <c r="GB205" s="22"/>
      <c r="GC205" s="22"/>
      <c r="GD205" s="22"/>
      <c r="GE205" s="22"/>
      <c r="GF205" s="22"/>
      <c r="GG205" s="22"/>
      <c r="GH205" s="22"/>
      <c r="GI205" s="22"/>
      <c r="GJ205" s="22"/>
      <c r="GK205" s="22"/>
      <c r="GL205" s="22"/>
      <c r="GM205" s="22"/>
      <c r="GN205" s="22"/>
      <c r="GO205" s="22"/>
      <c r="GP205" s="22"/>
      <c r="GQ205" s="22"/>
      <c r="GR205" s="22"/>
      <c r="GS205" s="22"/>
      <c r="GT205" s="22"/>
      <c r="GU205" s="22"/>
      <c r="GV205" s="22"/>
      <c r="GW205" s="22"/>
      <c r="GX205" s="22"/>
      <c r="GY205" s="22"/>
      <c r="GZ205" s="22"/>
      <c r="HA205" s="22"/>
      <c r="HB205" s="22"/>
      <c r="HC205" s="22"/>
      <c r="HD205" s="22"/>
      <c r="HE205" s="22"/>
      <c r="HF205" s="22"/>
      <c r="HG205" s="22"/>
      <c r="HH205" s="22"/>
      <c r="HI205" s="22"/>
      <c r="HJ205" s="22"/>
      <c r="HK205" s="22"/>
      <c r="HL205" s="22"/>
      <c r="HM205" s="22"/>
      <c r="HN205" s="22"/>
      <c r="HO205" s="22"/>
      <c r="HP205" s="22"/>
      <c r="HQ205" s="22"/>
      <c r="HR205" s="22"/>
      <c r="HS205" s="22"/>
      <c r="HT205" s="22"/>
      <c r="HU205" s="22"/>
      <c r="HV205" s="22"/>
      <c r="HW205" s="22"/>
      <c r="HX205" s="22"/>
      <c r="HY205" s="22"/>
      <c r="HZ205" s="22"/>
      <c r="IA205" s="22"/>
      <c r="IB205" s="22"/>
      <c r="IC205" s="22"/>
      <c r="ID205" s="22"/>
      <c r="IE205" s="22"/>
      <c r="IF205" s="22"/>
      <c r="IG205" s="22"/>
      <c r="IH205" s="22"/>
    </row>
    <row r="206" spans="1:242" x14ac:dyDescent="0.25">
      <c r="A206" s="863" t="s">
        <v>78</v>
      </c>
      <c r="B206" s="864"/>
      <c r="C206" s="10" t="s">
        <v>37</v>
      </c>
      <c r="D206" s="13"/>
      <c r="E206" s="13"/>
      <c r="F206" s="15"/>
      <c r="G206" s="20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  <c r="IG206" s="22"/>
      <c r="IH206" s="22"/>
    </row>
    <row r="207" spans="1:242" x14ac:dyDescent="0.25">
      <c r="A207" s="857" t="s">
        <v>23</v>
      </c>
      <c r="B207" s="858"/>
      <c r="C207" s="10" t="s">
        <v>19</v>
      </c>
      <c r="D207" s="36">
        <v>0.5</v>
      </c>
      <c r="E207" s="36">
        <v>0.43254376930998967</v>
      </c>
      <c r="F207" s="15">
        <f t="shared" si="3"/>
        <v>-0.13491246138002067</v>
      </c>
      <c r="G207" s="20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  <c r="CZ207" s="22"/>
      <c r="DA207" s="22"/>
      <c r="DB207" s="22"/>
      <c r="DC207" s="22"/>
      <c r="DD207" s="22"/>
      <c r="DE207" s="22"/>
      <c r="DF207" s="22"/>
      <c r="DG207" s="22"/>
      <c r="DH207" s="22"/>
      <c r="DI207" s="22"/>
      <c r="DJ207" s="22"/>
      <c r="DK207" s="22"/>
      <c r="DL207" s="22"/>
      <c r="DM207" s="22"/>
      <c r="DN207" s="22"/>
      <c r="DO207" s="22"/>
      <c r="DP207" s="22"/>
      <c r="DQ207" s="22"/>
      <c r="DR207" s="22"/>
      <c r="DS207" s="22"/>
      <c r="DT207" s="22"/>
      <c r="DU207" s="22"/>
      <c r="DV207" s="22"/>
      <c r="DW207" s="22"/>
      <c r="DX207" s="22"/>
      <c r="DY207" s="22"/>
      <c r="DZ207" s="22"/>
      <c r="EA207" s="22"/>
      <c r="EB207" s="22"/>
      <c r="EC207" s="22"/>
      <c r="ED207" s="22"/>
      <c r="EE207" s="22"/>
      <c r="EF207" s="22"/>
      <c r="EG207" s="22"/>
      <c r="EH207" s="22"/>
      <c r="EI207" s="22"/>
      <c r="EJ207" s="22"/>
      <c r="EK207" s="22"/>
      <c r="EL207" s="22"/>
      <c r="EM207" s="22"/>
      <c r="EN207" s="22"/>
      <c r="EO207" s="22"/>
      <c r="EP207" s="22"/>
      <c r="EQ207" s="22"/>
      <c r="ER207" s="22"/>
      <c r="ES207" s="22"/>
      <c r="ET207" s="22"/>
      <c r="EU207" s="22"/>
      <c r="EV207" s="22"/>
      <c r="EW207" s="22"/>
      <c r="EX207" s="22"/>
      <c r="EY207" s="22"/>
      <c r="EZ207" s="22"/>
      <c r="FA207" s="22"/>
      <c r="FB207" s="22"/>
      <c r="FC207" s="22"/>
      <c r="FD207" s="22"/>
      <c r="FE207" s="22"/>
      <c r="FF207" s="22"/>
      <c r="FG207" s="22"/>
      <c r="FH207" s="22"/>
      <c r="FI207" s="22"/>
      <c r="FJ207" s="22"/>
      <c r="FK207" s="22"/>
      <c r="FL207" s="22"/>
      <c r="FM207" s="22"/>
      <c r="FN207" s="22"/>
      <c r="FO207" s="22"/>
      <c r="FP207" s="22"/>
      <c r="FQ207" s="22"/>
      <c r="FR207" s="22"/>
      <c r="FS207" s="22"/>
      <c r="FT207" s="22"/>
      <c r="FU207" s="22"/>
      <c r="FV207" s="22"/>
      <c r="FW207" s="22"/>
      <c r="FX207" s="22"/>
      <c r="FY207" s="22"/>
      <c r="FZ207" s="22"/>
      <c r="GA207" s="22"/>
      <c r="GB207" s="22"/>
      <c r="GC207" s="22"/>
      <c r="GD207" s="22"/>
      <c r="GE207" s="22"/>
      <c r="GF207" s="22"/>
      <c r="GG207" s="22"/>
      <c r="GH207" s="22"/>
      <c r="GI207" s="22"/>
      <c r="GJ207" s="22"/>
      <c r="GK207" s="22"/>
      <c r="GL207" s="22"/>
      <c r="GM207" s="22"/>
      <c r="GN207" s="22"/>
      <c r="GO207" s="22"/>
      <c r="GP207" s="22"/>
      <c r="GQ207" s="22"/>
      <c r="GR207" s="22"/>
      <c r="GS207" s="22"/>
      <c r="GT207" s="22"/>
      <c r="GU207" s="22"/>
      <c r="GV207" s="22"/>
      <c r="GW207" s="22"/>
      <c r="GX207" s="22"/>
      <c r="GY207" s="22"/>
      <c r="GZ207" s="22"/>
      <c r="HA207" s="22"/>
      <c r="HB207" s="22"/>
      <c r="HC207" s="22"/>
      <c r="HD207" s="22"/>
      <c r="HE207" s="22"/>
      <c r="HF207" s="22"/>
      <c r="HG207" s="22"/>
      <c r="HH207" s="22"/>
      <c r="HI207" s="22"/>
      <c r="HJ207" s="22"/>
      <c r="HK207" s="22"/>
      <c r="HL207" s="22"/>
      <c r="HM207" s="22"/>
      <c r="HN207" s="22"/>
      <c r="HO207" s="22"/>
      <c r="HP207" s="22"/>
      <c r="HQ207" s="22"/>
      <c r="HR207" s="22"/>
      <c r="HS207" s="22"/>
      <c r="HT207" s="22"/>
      <c r="HU207" s="22"/>
      <c r="HV207" s="22"/>
      <c r="HW207" s="22"/>
      <c r="HX207" s="22"/>
      <c r="HY207" s="22"/>
      <c r="HZ207" s="22"/>
      <c r="IA207" s="22"/>
      <c r="IB207" s="22"/>
      <c r="IC207" s="22"/>
      <c r="ID207" s="22"/>
      <c r="IE207" s="22"/>
      <c r="IF207" s="22"/>
      <c r="IG207" s="22"/>
      <c r="IH207" s="22"/>
    </row>
    <row r="208" spans="1:242" x14ac:dyDescent="0.25">
      <c r="A208" s="857" t="s">
        <v>24</v>
      </c>
      <c r="B208" s="858"/>
      <c r="C208" s="10" t="s">
        <v>37</v>
      </c>
      <c r="D208" s="36"/>
      <c r="E208" s="36"/>
      <c r="F208" s="18" t="e">
        <f t="shared" si="3"/>
        <v>#DIV/0!</v>
      </c>
      <c r="G208" s="20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22"/>
      <c r="DG208" s="22"/>
      <c r="DH208" s="22"/>
      <c r="DI208" s="22"/>
      <c r="DJ208" s="22"/>
      <c r="DK208" s="22"/>
      <c r="DL208" s="22"/>
      <c r="DM208" s="22"/>
      <c r="DN208" s="22"/>
      <c r="DO208" s="22"/>
      <c r="DP208" s="22"/>
      <c r="DQ208" s="22"/>
      <c r="DR208" s="22"/>
      <c r="DS208" s="22"/>
      <c r="DT208" s="22"/>
      <c r="DU208" s="22"/>
      <c r="DV208" s="22"/>
      <c r="DW208" s="22"/>
      <c r="DX208" s="22"/>
      <c r="DY208" s="22"/>
      <c r="DZ208" s="22"/>
      <c r="EA208" s="22"/>
      <c r="EB208" s="22"/>
      <c r="EC208" s="22"/>
      <c r="ED208" s="22"/>
      <c r="EE208" s="22"/>
      <c r="EF208" s="22"/>
      <c r="EG208" s="22"/>
      <c r="EH208" s="22"/>
      <c r="EI208" s="22"/>
      <c r="EJ208" s="22"/>
      <c r="EK208" s="22"/>
      <c r="EL208" s="22"/>
      <c r="EM208" s="22"/>
      <c r="EN208" s="22"/>
      <c r="EO208" s="22"/>
      <c r="EP208" s="22"/>
      <c r="EQ208" s="22"/>
      <c r="ER208" s="22"/>
      <c r="ES208" s="22"/>
      <c r="ET208" s="22"/>
      <c r="EU208" s="22"/>
      <c r="EV208" s="22"/>
      <c r="EW208" s="22"/>
      <c r="EX208" s="22"/>
      <c r="EY208" s="22"/>
      <c r="EZ208" s="22"/>
      <c r="FA208" s="22"/>
      <c r="FB208" s="22"/>
      <c r="FC208" s="22"/>
      <c r="FD208" s="22"/>
      <c r="FE208" s="22"/>
      <c r="FF208" s="22"/>
      <c r="FG208" s="22"/>
      <c r="FH208" s="22"/>
      <c r="FI208" s="22"/>
      <c r="FJ208" s="22"/>
      <c r="FK208" s="22"/>
      <c r="FL208" s="22"/>
      <c r="FM208" s="22"/>
      <c r="FN208" s="22"/>
      <c r="FO208" s="22"/>
      <c r="FP208" s="22"/>
      <c r="FQ208" s="22"/>
      <c r="FR208" s="22"/>
      <c r="FS208" s="22"/>
      <c r="FT208" s="22"/>
      <c r="FU208" s="22"/>
      <c r="FV208" s="22"/>
      <c r="FW208" s="22"/>
      <c r="FX208" s="22"/>
      <c r="FY208" s="22"/>
      <c r="FZ208" s="22"/>
      <c r="GA208" s="22"/>
      <c r="GB208" s="22"/>
      <c r="GC208" s="22"/>
      <c r="GD208" s="22"/>
      <c r="GE208" s="22"/>
      <c r="GF208" s="22"/>
      <c r="GG208" s="22"/>
      <c r="GH208" s="22"/>
      <c r="GI208" s="22"/>
      <c r="GJ208" s="22"/>
      <c r="GK208" s="22"/>
      <c r="GL208" s="22"/>
      <c r="GM208" s="22"/>
      <c r="GN208" s="22"/>
      <c r="GO208" s="22"/>
      <c r="GP208" s="22"/>
      <c r="GQ208" s="22"/>
      <c r="GR208" s="22"/>
      <c r="GS208" s="22"/>
      <c r="GT208" s="22"/>
      <c r="GU208" s="22"/>
      <c r="GV208" s="22"/>
      <c r="GW208" s="22"/>
      <c r="GX208" s="22"/>
      <c r="GY208" s="22"/>
      <c r="GZ208" s="22"/>
      <c r="HA208" s="22"/>
      <c r="HB208" s="22"/>
      <c r="HC208" s="22"/>
      <c r="HD208" s="22"/>
      <c r="HE208" s="22"/>
      <c r="HF208" s="22"/>
      <c r="HG208" s="22"/>
      <c r="HH208" s="22"/>
      <c r="HI208" s="22"/>
      <c r="HJ208" s="22"/>
      <c r="HK208" s="22"/>
      <c r="HL208" s="22"/>
      <c r="HM208" s="22"/>
      <c r="HN208" s="22"/>
      <c r="HO208" s="22"/>
      <c r="HP208" s="22"/>
      <c r="HQ208" s="22"/>
      <c r="HR208" s="22"/>
      <c r="HS208" s="22"/>
      <c r="HT208" s="22"/>
      <c r="HU208" s="22"/>
      <c r="HV208" s="22"/>
      <c r="HW208" s="22"/>
      <c r="HX208" s="22"/>
      <c r="HY208" s="22"/>
      <c r="HZ208" s="22"/>
      <c r="IA208" s="22"/>
      <c r="IB208" s="22"/>
      <c r="IC208" s="22"/>
      <c r="ID208" s="22"/>
      <c r="IE208" s="22"/>
      <c r="IF208" s="22"/>
      <c r="IG208" s="22"/>
      <c r="IH208" s="22"/>
    </row>
    <row r="209" spans="1:242" x14ac:dyDescent="0.25">
      <c r="A209" s="857" t="s">
        <v>25</v>
      </c>
      <c r="B209" s="858"/>
      <c r="C209" s="10" t="s">
        <v>37</v>
      </c>
      <c r="D209" s="36">
        <v>0.5</v>
      </c>
      <c r="E209" s="36">
        <v>0.39108843569315033</v>
      </c>
      <c r="F209" s="15">
        <f t="shared" si="3"/>
        <v>-0.21782312861369935</v>
      </c>
      <c r="G209" s="20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  <c r="CG209" s="22"/>
      <c r="CH209" s="22"/>
      <c r="CI209" s="22"/>
      <c r="CJ209" s="22"/>
      <c r="CK209" s="22"/>
      <c r="CL209" s="22"/>
      <c r="CM209" s="22"/>
      <c r="CN209" s="22"/>
      <c r="CO209" s="22"/>
      <c r="CP209" s="22"/>
      <c r="CQ209" s="22"/>
      <c r="CR209" s="22"/>
      <c r="CS209" s="22"/>
      <c r="CT209" s="22"/>
      <c r="CU209" s="22"/>
      <c r="CV209" s="22"/>
      <c r="CW209" s="22"/>
      <c r="CX209" s="22"/>
      <c r="CY209" s="22"/>
      <c r="CZ209" s="22"/>
      <c r="DA209" s="22"/>
      <c r="DB209" s="22"/>
      <c r="DC209" s="22"/>
      <c r="DD209" s="22"/>
      <c r="DE209" s="22"/>
      <c r="DF209" s="22"/>
      <c r="DG209" s="22"/>
      <c r="DH209" s="22"/>
      <c r="DI209" s="22"/>
      <c r="DJ209" s="22"/>
      <c r="DK209" s="22"/>
      <c r="DL209" s="22"/>
      <c r="DM209" s="22"/>
      <c r="DN209" s="22"/>
      <c r="DO209" s="22"/>
      <c r="DP209" s="22"/>
      <c r="DQ209" s="22"/>
      <c r="DR209" s="22"/>
      <c r="DS209" s="22"/>
      <c r="DT209" s="22"/>
      <c r="DU209" s="22"/>
      <c r="DV209" s="22"/>
      <c r="DW209" s="22"/>
      <c r="DX209" s="22"/>
      <c r="DY209" s="22"/>
      <c r="DZ209" s="22"/>
      <c r="EA209" s="22"/>
      <c r="EB209" s="22"/>
      <c r="EC209" s="22"/>
      <c r="ED209" s="22"/>
      <c r="EE209" s="22"/>
      <c r="EF209" s="22"/>
      <c r="EG209" s="22"/>
      <c r="EH209" s="22"/>
      <c r="EI209" s="22"/>
      <c r="EJ209" s="22"/>
      <c r="EK209" s="22"/>
      <c r="EL209" s="22"/>
      <c r="EM209" s="22"/>
      <c r="EN209" s="22"/>
      <c r="EO209" s="22"/>
      <c r="EP209" s="22"/>
      <c r="EQ209" s="22"/>
      <c r="ER209" s="22"/>
      <c r="ES209" s="22"/>
      <c r="ET209" s="22"/>
      <c r="EU209" s="22"/>
      <c r="EV209" s="22"/>
      <c r="EW209" s="22"/>
      <c r="EX209" s="22"/>
      <c r="EY209" s="22"/>
      <c r="EZ209" s="22"/>
      <c r="FA209" s="22"/>
      <c r="FB209" s="22"/>
      <c r="FC209" s="22"/>
      <c r="FD209" s="22"/>
      <c r="FE209" s="22"/>
      <c r="FF209" s="22"/>
      <c r="FG209" s="22"/>
      <c r="FH209" s="22"/>
      <c r="FI209" s="22"/>
      <c r="FJ209" s="22"/>
      <c r="FK209" s="22"/>
      <c r="FL209" s="22"/>
      <c r="FM209" s="22"/>
      <c r="FN209" s="22"/>
      <c r="FO209" s="22"/>
      <c r="FP209" s="22"/>
      <c r="FQ209" s="22"/>
      <c r="FR209" s="22"/>
      <c r="FS209" s="22"/>
      <c r="FT209" s="22"/>
      <c r="FU209" s="22"/>
      <c r="FV209" s="22"/>
      <c r="FW209" s="22"/>
      <c r="FX209" s="22"/>
      <c r="FY209" s="22"/>
      <c r="FZ209" s="22"/>
      <c r="GA209" s="22"/>
      <c r="GB209" s="22"/>
      <c r="GC209" s="22"/>
      <c r="GD209" s="22"/>
      <c r="GE209" s="22"/>
      <c r="GF209" s="22"/>
      <c r="GG209" s="22"/>
      <c r="GH209" s="22"/>
      <c r="GI209" s="22"/>
      <c r="GJ209" s="22"/>
      <c r="GK209" s="22"/>
      <c r="GL209" s="22"/>
      <c r="GM209" s="22"/>
      <c r="GN209" s="22"/>
      <c r="GO209" s="22"/>
      <c r="GP209" s="22"/>
      <c r="GQ209" s="22"/>
      <c r="GR209" s="22"/>
      <c r="GS209" s="22"/>
      <c r="GT209" s="22"/>
      <c r="GU209" s="22"/>
      <c r="GV209" s="22"/>
      <c r="GW209" s="22"/>
      <c r="GX209" s="22"/>
      <c r="GY209" s="22"/>
      <c r="GZ209" s="22"/>
      <c r="HA209" s="22"/>
      <c r="HB209" s="22"/>
      <c r="HC209" s="22"/>
      <c r="HD209" s="22"/>
      <c r="HE209" s="22"/>
      <c r="HF209" s="22"/>
      <c r="HG209" s="22"/>
      <c r="HH209" s="22"/>
      <c r="HI209" s="22"/>
      <c r="HJ209" s="22"/>
      <c r="HK209" s="22"/>
      <c r="HL209" s="22"/>
      <c r="HM209" s="22"/>
      <c r="HN209" s="22"/>
      <c r="HO209" s="22"/>
      <c r="HP209" s="22"/>
      <c r="HQ209" s="22"/>
      <c r="HR209" s="22"/>
      <c r="HS209" s="22"/>
      <c r="HT209" s="22"/>
      <c r="HU209" s="22"/>
      <c r="HV209" s="22"/>
      <c r="HW209" s="22"/>
      <c r="HX209" s="22"/>
      <c r="HY209" s="22"/>
      <c r="HZ209" s="22"/>
      <c r="IA209" s="22"/>
      <c r="IB209" s="22"/>
      <c r="IC209" s="22"/>
      <c r="ID209" s="22"/>
      <c r="IE209" s="22"/>
      <c r="IF209" s="22"/>
      <c r="IG209" s="22"/>
      <c r="IH209" s="22"/>
    </row>
    <row r="210" spans="1:242" x14ac:dyDescent="0.25">
      <c r="A210" s="857" t="s">
        <v>26</v>
      </c>
      <c r="B210" s="858"/>
      <c r="C210" s="10" t="s">
        <v>37</v>
      </c>
      <c r="D210" s="13"/>
      <c r="E210" s="13"/>
      <c r="F210" s="18" t="e">
        <f t="shared" si="3"/>
        <v>#DIV/0!</v>
      </c>
      <c r="G210" s="20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  <c r="CG210" s="22"/>
      <c r="CH210" s="22"/>
      <c r="CI210" s="22"/>
      <c r="CJ210" s="22"/>
      <c r="CK210" s="22"/>
      <c r="CL210" s="22"/>
      <c r="CM210" s="22"/>
      <c r="CN210" s="22"/>
      <c r="CO210" s="22"/>
      <c r="CP210" s="22"/>
      <c r="CQ210" s="22"/>
      <c r="CR210" s="22"/>
      <c r="CS210" s="22"/>
      <c r="CT210" s="22"/>
      <c r="CU210" s="22"/>
      <c r="CV210" s="22"/>
      <c r="CW210" s="22"/>
      <c r="CX210" s="22"/>
      <c r="CY210" s="22"/>
      <c r="CZ210" s="22"/>
      <c r="DA210" s="22"/>
      <c r="DB210" s="22"/>
      <c r="DC210" s="22"/>
      <c r="DD210" s="22"/>
      <c r="DE210" s="22"/>
      <c r="DF210" s="22"/>
      <c r="DG210" s="22"/>
      <c r="DH210" s="22"/>
      <c r="DI210" s="22"/>
      <c r="DJ210" s="22"/>
      <c r="DK210" s="22"/>
      <c r="DL210" s="22"/>
      <c r="DM210" s="22"/>
      <c r="DN210" s="22"/>
      <c r="DO210" s="22"/>
      <c r="DP210" s="22"/>
      <c r="DQ210" s="22"/>
      <c r="DR210" s="22"/>
      <c r="DS210" s="22"/>
      <c r="DT210" s="22"/>
      <c r="DU210" s="22"/>
      <c r="DV210" s="22"/>
      <c r="DW210" s="22"/>
      <c r="DX210" s="22"/>
      <c r="DY210" s="22"/>
      <c r="DZ210" s="22"/>
      <c r="EA210" s="22"/>
      <c r="EB210" s="22"/>
      <c r="EC210" s="22"/>
      <c r="ED210" s="22"/>
      <c r="EE210" s="22"/>
      <c r="EF210" s="22"/>
      <c r="EG210" s="22"/>
      <c r="EH210" s="22"/>
      <c r="EI210" s="22"/>
      <c r="EJ210" s="22"/>
      <c r="EK210" s="22"/>
      <c r="EL210" s="22"/>
      <c r="EM210" s="22"/>
      <c r="EN210" s="22"/>
      <c r="EO210" s="22"/>
      <c r="EP210" s="22"/>
      <c r="EQ210" s="22"/>
      <c r="ER210" s="22"/>
      <c r="ES210" s="22"/>
      <c r="ET210" s="22"/>
      <c r="EU210" s="22"/>
      <c r="EV210" s="22"/>
      <c r="EW210" s="22"/>
      <c r="EX210" s="22"/>
      <c r="EY210" s="22"/>
      <c r="EZ210" s="22"/>
      <c r="FA210" s="22"/>
      <c r="FB210" s="22"/>
      <c r="FC210" s="22"/>
      <c r="FD210" s="22"/>
      <c r="FE210" s="22"/>
      <c r="FF210" s="22"/>
      <c r="FG210" s="22"/>
      <c r="FH210" s="22"/>
      <c r="FI210" s="22"/>
      <c r="FJ210" s="22"/>
      <c r="FK210" s="22"/>
      <c r="FL210" s="22"/>
      <c r="FM210" s="22"/>
      <c r="FN210" s="22"/>
      <c r="FO210" s="22"/>
      <c r="FP210" s="22"/>
      <c r="FQ210" s="22"/>
      <c r="FR210" s="22"/>
      <c r="FS210" s="22"/>
      <c r="FT210" s="22"/>
      <c r="FU210" s="22"/>
      <c r="FV210" s="22"/>
      <c r="FW210" s="22"/>
      <c r="FX210" s="22"/>
      <c r="FY210" s="22"/>
      <c r="FZ210" s="22"/>
      <c r="GA210" s="22"/>
      <c r="GB210" s="22"/>
      <c r="GC210" s="22"/>
      <c r="GD210" s="22"/>
      <c r="GE210" s="22"/>
      <c r="GF210" s="22"/>
      <c r="GG210" s="22"/>
      <c r="GH210" s="22"/>
      <c r="GI210" s="22"/>
      <c r="GJ210" s="22"/>
      <c r="GK210" s="22"/>
      <c r="GL210" s="22"/>
      <c r="GM210" s="22"/>
      <c r="GN210" s="22"/>
      <c r="GO210" s="22"/>
      <c r="GP210" s="22"/>
      <c r="GQ210" s="22"/>
      <c r="GR210" s="22"/>
      <c r="GS210" s="22"/>
      <c r="GT210" s="22"/>
      <c r="GU210" s="22"/>
      <c r="GV210" s="22"/>
      <c r="GW210" s="22"/>
      <c r="GX210" s="22"/>
      <c r="GY210" s="22"/>
      <c r="GZ210" s="22"/>
      <c r="HA210" s="22"/>
      <c r="HB210" s="22"/>
      <c r="HC210" s="22"/>
      <c r="HD210" s="22"/>
      <c r="HE210" s="22"/>
      <c r="HF210" s="22"/>
      <c r="HG210" s="22"/>
      <c r="HH210" s="22"/>
      <c r="HI210" s="22"/>
      <c r="HJ210" s="22"/>
      <c r="HK210" s="22"/>
      <c r="HL210" s="22"/>
      <c r="HM210" s="22"/>
      <c r="HN210" s="22"/>
      <c r="HO210" s="22"/>
      <c r="HP210" s="22"/>
      <c r="HQ210" s="22"/>
      <c r="HR210" s="22"/>
      <c r="HS210" s="22"/>
      <c r="HT210" s="22"/>
      <c r="HU210" s="22"/>
      <c r="HV210" s="22"/>
      <c r="HW210" s="22"/>
      <c r="HX210" s="22"/>
      <c r="HY210" s="22"/>
      <c r="HZ210" s="22"/>
      <c r="IA210" s="22"/>
      <c r="IB210" s="22"/>
      <c r="IC210" s="22"/>
      <c r="ID210" s="22"/>
      <c r="IE210" s="22"/>
      <c r="IF210" s="22"/>
      <c r="IG210" s="22"/>
      <c r="IH210" s="22"/>
    </row>
    <row r="211" spans="1:242" x14ac:dyDescent="0.25">
      <c r="A211" s="3" t="s">
        <v>79</v>
      </c>
      <c r="D211" s="38"/>
      <c r="E211" s="39"/>
      <c r="F211" s="40"/>
      <c r="G211" s="4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  <c r="CG211" s="22"/>
      <c r="CH211" s="22"/>
      <c r="CI211" s="22"/>
      <c r="CJ211" s="22"/>
      <c r="CK211" s="22"/>
      <c r="CL211" s="22"/>
      <c r="CM211" s="22"/>
      <c r="CN211" s="22"/>
      <c r="CO211" s="22"/>
      <c r="CP211" s="22"/>
      <c r="CQ211" s="22"/>
      <c r="CR211" s="22"/>
      <c r="CS211" s="22"/>
      <c r="CT211" s="22"/>
      <c r="CU211" s="22"/>
      <c r="CV211" s="22"/>
      <c r="CW211" s="22"/>
      <c r="CX211" s="22"/>
      <c r="CY211" s="22"/>
      <c r="CZ211" s="22"/>
      <c r="DA211" s="22"/>
      <c r="DB211" s="22"/>
      <c r="DC211" s="22"/>
      <c r="DD211" s="22"/>
      <c r="DE211" s="22"/>
      <c r="DF211" s="22"/>
      <c r="DG211" s="22"/>
      <c r="DH211" s="22"/>
      <c r="DI211" s="22"/>
      <c r="DJ211" s="22"/>
      <c r="DK211" s="22"/>
      <c r="DL211" s="22"/>
      <c r="DM211" s="22"/>
      <c r="DN211" s="22"/>
      <c r="DO211" s="22"/>
      <c r="DP211" s="22"/>
      <c r="DQ211" s="22"/>
      <c r="DR211" s="22"/>
      <c r="DS211" s="22"/>
      <c r="DT211" s="22"/>
      <c r="DU211" s="22"/>
      <c r="DV211" s="22"/>
      <c r="DW211" s="22"/>
      <c r="DX211" s="22"/>
      <c r="DY211" s="22"/>
      <c r="DZ211" s="22"/>
      <c r="EA211" s="22"/>
      <c r="EB211" s="22"/>
      <c r="EC211" s="22"/>
      <c r="ED211" s="22"/>
      <c r="EE211" s="22"/>
      <c r="EF211" s="22"/>
      <c r="EG211" s="22"/>
      <c r="EH211" s="22"/>
      <c r="EI211" s="22"/>
      <c r="EJ211" s="22"/>
      <c r="EK211" s="22"/>
      <c r="EL211" s="22"/>
      <c r="EM211" s="22"/>
      <c r="EN211" s="22"/>
      <c r="EO211" s="22"/>
      <c r="EP211" s="22"/>
      <c r="EQ211" s="22"/>
      <c r="ER211" s="22"/>
      <c r="ES211" s="22"/>
      <c r="ET211" s="22"/>
      <c r="EU211" s="22"/>
      <c r="EV211" s="22"/>
      <c r="EW211" s="22"/>
      <c r="EX211" s="22"/>
      <c r="EY211" s="22"/>
      <c r="EZ211" s="22"/>
      <c r="FA211" s="22"/>
      <c r="FB211" s="22"/>
      <c r="FC211" s="22"/>
      <c r="FD211" s="22"/>
      <c r="FE211" s="22"/>
      <c r="FF211" s="22"/>
      <c r="FG211" s="22"/>
      <c r="FH211" s="22"/>
      <c r="FI211" s="22"/>
      <c r="FJ211" s="22"/>
      <c r="FK211" s="22"/>
      <c r="FL211" s="22"/>
      <c r="FM211" s="22"/>
      <c r="FN211" s="22"/>
      <c r="FO211" s="22"/>
      <c r="FP211" s="22"/>
      <c r="FQ211" s="22"/>
      <c r="FR211" s="22"/>
      <c r="FS211" s="22"/>
      <c r="FT211" s="22"/>
      <c r="FU211" s="22"/>
      <c r="FV211" s="22"/>
      <c r="FW211" s="22"/>
      <c r="FX211" s="22"/>
      <c r="FY211" s="22"/>
      <c r="FZ211" s="22"/>
      <c r="GA211" s="22"/>
      <c r="GB211" s="22"/>
      <c r="GC211" s="22"/>
      <c r="GD211" s="22"/>
      <c r="GE211" s="22"/>
      <c r="GF211" s="22"/>
      <c r="GG211" s="22"/>
      <c r="GH211" s="22"/>
      <c r="GI211" s="22"/>
      <c r="GJ211" s="22"/>
      <c r="GK211" s="22"/>
      <c r="GL211" s="22"/>
      <c r="GM211" s="22"/>
      <c r="GN211" s="22"/>
      <c r="GO211" s="22"/>
      <c r="GP211" s="22"/>
      <c r="GQ211" s="22"/>
      <c r="GR211" s="22"/>
      <c r="GS211" s="22"/>
      <c r="GT211" s="22"/>
      <c r="GU211" s="22"/>
      <c r="GV211" s="22"/>
      <c r="GW211" s="22"/>
      <c r="GX211" s="22"/>
      <c r="GY211" s="22"/>
      <c r="GZ211" s="22"/>
      <c r="HA211" s="22"/>
      <c r="HB211" s="22"/>
      <c r="HC211" s="22"/>
      <c r="HD211" s="22"/>
      <c r="HE211" s="22"/>
      <c r="HF211" s="22"/>
      <c r="HG211" s="22"/>
      <c r="HH211" s="22"/>
      <c r="HI211" s="22"/>
      <c r="HJ211" s="22"/>
      <c r="HK211" s="22"/>
      <c r="HL211" s="22"/>
      <c r="HM211" s="22"/>
      <c r="HN211" s="22"/>
      <c r="HO211" s="22"/>
      <c r="HP211" s="22"/>
      <c r="HQ211" s="22"/>
      <c r="HR211" s="22"/>
      <c r="HS211" s="22"/>
      <c r="HT211" s="22"/>
      <c r="HU211" s="22"/>
      <c r="HV211" s="22"/>
      <c r="HW211" s="22"/>
      <c r="HX211" s="22"/>
      <c r="HY211" s="22"/>
      <c r="HZ211" s="22"/>
      <c r="IA211" s="22"/>
      <c r="IB211" s="22"/>
      <c r="IC211" s="22"/>
      <c r="ID211" s="22"/>
      <c r="IE211" s="22"/>
      <c r="IF211" s="22"/>
      <c r="IG211" s="22"/>
      <c r="IH211" s="22"/>
    </row>
    <row r="212" spans="1:242" x14ac:dyDescent="0.25">
      <c r="A212" s="3" t="s">
        <v>80</v>
      </c>
      <c r="D212" s="38"/>
      <c r="E212" s="39"/>
      <c r="F212" s="40"/>
      <c r="G212" s="4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  <c r="CG212" s="22"/>
      <c r="CH212" s="22"/>
      <c r="CI212" s="22"/>
      <c r="CJ212" s="22"/>
      <c r="CK212" s="22"/>
      <c r="CL212" s="22"/>
      <c r="CM212" s="22"/>
      <c r="CN212" s="22"/>
      <c r="CO212" s="22"/>
      <c r="CP212" s="22"/>
      <c r="CQ212" s="22"/>
      <c r="CR212" s="22"/>
      <c r="CS212" s="22"/>
      <c r="CT212" s="22"/>
      <c r="CU212" s="22"/>
      <c r="CV212" s="22"/>
      <c r="CW212" s="22"/>
      <c r="CX212" s="22"/>
      <c r="CY212" s="22"/>
      <c r="CZ212" s="22"/>
      <c r="DA212" s="22"/>
      <c r="DB212" s="22"/>
      <c r="DC212" s="22"/>
      <c r="DD212" s="22"/>
      <c r="DE212" s="22"/>
      <c r="DF212" s="22"/>
      <c r="DG212" s="22"/>
      <c r="DH212" s="22"/>
      <c r="DI212" s="22"/>
      <c r="DJ212" s="22"/>
      <c r="DK212" s="22"/>
      <c r="DL212" s="22"/>
      <c r="DM212" s="22"/>
      <c r="DN212" s="22"/>
      <c r="DO212" s="22"/>
      <c r="DP212" s="22"/>
      <c r="DQ212" s="22"/>
      <c r="DR212" s="22"/>
      <c r="DS212" s="22"/>
      <c r="DT212" s="22"/>
      <c r="DU212" s="22"/>
      <c r="DV212" s="22"/>
      <c r="DW212" s="22"/>
      <c r="DX212" s="22"/>
      <c r="DY212" s="22"/>
      <c r="DZ212" s="22"/>
      <c r="EA212" s="22"/>
      <c r="EB212" s="22"/>
      <c r="EC212" s="22"/>
      <c r="ED212" s="22"/>
      <c r="EE212" s="22"/>
      <c r="EF212" s="22"/>
      <c r="EG212" s="22"/>
      <c r="EH212" s="22"/>
      <c r="EI212" s="22"/>
      <c r="EJ212" s="22"/>
      <c r="EK212" s="22"/>
      <c r="EL212" s="22"/>
      <c r="EM212" s="22"/>
      <c r="EN212" s="22"/>
      <c r="EO212" s="22"/>
      <c r="EP212" s="22"/>
      <c r="EQ212" s="22"/>
      <c r="ER212" s="22"/>
      <c r="ES212" s="22"/>
      <c r="ET212" s="22"/>
      <c r="EU212" s="22"/>
      <c r="EV212" s="22"/>
      <c r="EW212" s="22"/>
      <c r="EX212" s="22"/>
      <c r="EY212" s="22"/>
      <c r="EZ212" s="22"/>
      <c r="FA212" s="22"/>
      <c r="FB212" s="22"/>
      <c r="FC212" s="22"/>
      <c r="FD212" s="22"/>
      <c r="FE212" s="22"/>
      <c r="FF212" s="22"/>
      <c r="FG212" s="22"/>
      <c r="FH212" s="22"/>
      <c r="FI212" s="22"/>
      <c r="FJ212" s="22"/>
      <c r="FK212" s="22"/>
      <c r="FL212" s="22"/>
      <c r="FM212" s="22"/>
      <c r="FN212" s="22"/>
      <c r="FO212" s="22"/>
      <c r="FP212" s="22"/>
      <c r="FQ212" s="22"/>
      <c r="FR212" s="22"/>
      <c r="FS212" s="22"/>
      <c r="FT212" s="22"/>
      <c r="FU212" s="22"/>
      <c r="FV212" s="22"/>
      <c r="FW212" s="22"/>
      <c r="FX212" s="22"/>
      <c r="FY212" s="22"/>
      <c r="FZ212" s="22"/>
      <c r="GA212" s="22"/>
      <c r="GB212" s="22"/>
      <c r="GC212" s="22"/>
      <c r="GD212" s="22"/>
      <c r="GE212" s="22"/>
      <c r="GF212" s="22"/>
      <c r="GG212" s="22"/>
      <c r="GH212" s="22"/>
      <c r="GI212" s="22"/>
      <c r="GJ212" s="22"/>
      <c r="GK212" s="22"/>
      <c r="GL212" s="22"/>
      <c r="GM212" s="22"/>
      <c r="GN212" s="22"/>
      <c r="GO212" s="22"/>
      <c r="GP212" s="22"/>
      <c r="GQ212" s="22"/>
      <c r="GR212" s="22"/>
      <c r="GS212" s="22"/>
      <c r="GT212" s="22"/>
      <c r="GU212" s="22"/>
      <c r="GV212" s="22"/>
      <c r="GW212" s="22"/>
      <c r="GX212" s="22"/>
      <c r="GY212" s="22"/>
      <c r="GZ212" s="22"/>
      <c r="HA212" s="22"/>
      <c r="HB212" s="22"/>
      <c r="HC212" s="22"/>
      <c r="HD212" s="22"/>
      <c r="HE212" s="22"/>
      <c r="HF212" s="22"/>
      <c r="HG212" s="22"/>
      <c r="HH212" s="22"/>
      <c r="HI212" s="22"/>
      <c r="HJ212" s="22"/>
      <c r="HK212" s="22"/>
      <c r="HL212" s="22"/>
      <c r="HM212" s="22"/>
      <c r="HN212" s="22"/>
      <c r="HO212" s="22"/>
      <c r="HP212" s="22"/>
      <c r="HQ212" s="22"/>
      <c r="HR212" s="22"/>
      <c r="HS212" s="22"/>
      <c r="HT212" s="22"/>
      <c r="HU212" s="22"/>
      <c r="HV212" s="22"/>
      <c r="HW212" s="22"/>
      <c r="HX212" s="22"/>
      <c r="HY212" s="22"/>
      <c r="HZ212" s="22"/>
      <c r="IA212" s="22"/>
      <c r="IB212" s="22"/>
      <c r="IC212" s="22"/>
      <c r="ID212" s="22"/>
      <c r="IE212" s="22"/>
      <c r="IF212" s="22"/>
      <c r="IG212" s="22"/>
      <c r="IH212" s="22"/>
    </row>
    <row r="213" spans="1:242" x14ac:dyDescent="0.25">
      <c r="A213" s="3" t="s">
        <v>81</v>
      </c>
      <c r="D213" s="38"/>
      <c r="E213" s="39"/>
      <c r="F213" s="40"/>
      <c r="G213" s="4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22"/>
      <c r="CG213" s="22"/>
      <c r="CH213" s="22"/>
      <c r="CI213" s="22"/>
      <c r="CJ213" s="22"/>
      <c r="CK213" s="22"/>
      <c r="CL213" s="22"/>
      <c r="CM213" s="22"/>
      <c r="CN213" s="22"/>
      <c r="CO213" s="22"/>
      <c r="CP213" s="22"/>
      <c r="CQ213" s="22"/>
      <c r="CR213" s="22"/>
      <c r="CS213" s="22"/>
      <c r="CT213" s="22"/>
      <c r="CU213" s="22"/>
      <c r="CV213" s="22"/>
      <c r="CW213" s="22"/>
      <c r="CX213" s="22"/>
      <c r="CY213" s="22"/>
      <c r="CZ213" s="22"/>
      <c r="DA213" s="22"/>
      <c r="DB213" s="22"/>
      <c r="DC213" s="22"/>
      <c r="DD213" s="22"/>
      <c r="DE213" s="22"/>
      <c r="DF213" s="22"/>
      <c r="DG213" s="22"/>
      <c r="DH213" s="22"/>
      <c r="DI213" s="22"/>
      <c r="DJ213" s="22"/>
      <c r="DK213" s="22"/>
      <c r="DL213" s="22"/>
      <c r="DM213" s="22"/>
      <c r="DN213" s="22"/>
      <c r="DO213" s="22"/>
      <c r="DP213" s="22"/>
      <c r="DQ213" s="22"/>
      <c r="DR213" s="22"/>
      <c r="DS213" s="22"/>
      <c r="DT213" s="22"/>
      <c r="DU213" s="22"/>
      <c r="DV213" s="22"/>
      <c r="DW213" s="22"/>
      <c r="DX213" s="22"/>
      <c r="DY213" s="22"/>
      <c r="DZ213" s="22"/>
      <c r="EA213" s="22"/>
      <c r="EB213" s="22"/>
      <c r="EC213" s="22"/>
      <c r="ED213" s="22"/>
      <c r="EE213" s="22"/>
      <c r="EF213" s="22"/>
      <c r="EG213" s="22"/>
      <c r="EH213" s="22"/>
      <c r="EI213" s="22"/>
      <c r="EJ213" s="22"/>
      <c r="EK213" s="22"/>
      <c r="EL213" s="22"/>
      <c r="EM213" s="22"/>
      <c r="EN213" s="22"/>
      <c r="EO213" s="22"/>
      <c r="EP213" s="22"/>
      <c r="EQ213" s="22"/>
      <c r="ER213" s="22"/>
      <c r="ES213" s="22"/>
      <c r="ET213" s="22"/>
      <c r="EU213" s="22"/>
      <c r="EV213" s="22"/>
      <c r="EW213" s="22"/>
      <c r="EX213" s="22"/>
      <c r="EY213" s="22"/>
      <c r="EZ213" s="22"/>
      <c r="FA213" s="22"/>
      <c r="FB213" s="22"/>
      <c r="FC213" s="22"/>
      <c r="FD213" s="22"/>
      <c r="FE213" s="22"/>
      <c r="FF213" s="22"/>
      <c r="FG213" s="22"/>
      <c r="FH213" s="22"/>
      <c r="FI213" s="22"/>
      <c r="FJ213" s="22"/>
      <c r="FK213" s="22"/>
      <c r="FL213" s="22"/>
      <c r="FM213" s="22"/>
      <c r="FN213" s="22"/>
      <c r="FO213" s="22"/>
      <c r="FP213" s="22"/>
      <c r="FQ213" s="22"/>
      <c r="FR213" s="22"/>
      <c r="FS213" s="22"/>
      <c r="FT213" s="22"/>
      <c r="FU213" s="22"/>
      <c r="FV213" s="22"/>
      <c r="FW213" s="22"/>
      <c r="FX213" s="22"/>
      <c r="FY213" s="22"/>
      <c r="FZ213" s="22"/>
      <c r="GA213" s="22"/>
      <c r="GB213" s="22"/>
      <c r="GC213" s="22"/>
      <c r="GD213" s="22"/>
      <c r="GE213" s="22"/>
      <c r="GF213" s="22"/>
      <c r="GG213" s="22"/>
      <c r="GH213" s="22"/>
      <c r="GI213" s="22"/>
      <c r="GJ213" s="22"/>
      <c r="GK213" s="22"/>
      <c r="GL213" s="22"/>
      <c r="GM213" s="22"/>
      <c r="GN213" s="22"/>
      <c r="GO213" s="22"/>
      <c r="GP213" s="22"/>
      <c r="GQ213" s="22"/>
      <c r="GR213" s="22"/>
      <c r="GS213" s="22"/>
      <c r="GT213" s="22"/>
      <c r="GU213" s="22"/>
      <c r="GV213" s="22"/>
      <c r="GW213" s="22"/>
      <c r="GX213" s="22"/>
      <c r="GY213" s="22"/>
      <c r="GZ213" s="22"/>
      <c r="HA213" s="22"/>
      <c r="HB213" s="22"/>
      <c r="HC213" s="22"/>
      <c r="HD213" s="22"/>
      <c r="HE213" s="22"/>
      <c r="HF213" s="22"/>
      <c r="HG213" s="22"/>
      <c r="HH213" s="22"/>
      <c r="HI213" s="22"/>
      <c r="HJ213" s="22"/>
      <c r="HK213" s="22"/>
      <c r="HL213" s="22"/>
      <c r="HM213" s="22"/>
      <c r="HN213" s="22"/>
      <c r="HO213" s="22"/>
      <c r="HP213" s="22"/>
      <c r="HQ213" s="22"/>
      <c r="HR213" s="22"/>
      <c r="HS213" s="22"/>
      <c r="HT213" s="22"/>
      <c r="HU213" s="22"/>
      <c r="HV213" s="22"/>
      <c r="HW213" s="22"/>
      <c r="HX213" s="22"/>
      <c r="HY213" s="22"/>
      <c r="HZ213" s="22"/>
      <c r="IA213" s="22"/>
      <c r="IB213" s="22"/>
      <c r="IC213" s="22"/>
      <c r="ID213" s="22"/>
      <c r="IE213" s="22"/>
      <c r="IF213" s="22"/>
      <c r="IG213" s="22"/>
      <c r="IH213" s="22"/>
    </row>
    <row r="214" spans="1:242" x14ac:dyDescent="0.25">
      <c r="A214" s="859"/>
      <c r="B214" s="859"/>
      <c r="C214" s="859"/>
      <c r="D214" s="859"/>
      <c r="E214" s="859"/>
      <c r="F214" s="859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  <c r="CA214" s="22"/>
      <c r="CB214" s="22"/>
      <c r="CC214" s="22"/>
      <c r="CD214" s="22"/>
      <c r="CE214" s="22"/>
      <c r="CF214" s="22"/>
      <c r="CG214" s="22"/>
      <c r="CH214" s="22"/>
      <c r="CI214" s="22"/>
      <c r="CJ214" s="22"/>
      <c r="CK214" s="22"/>
      <c r="CL214" s="22"/>
      <c r="CM214" s="22"/>
      <c r="CN214" s="22"/>
      <c r="CO214" s="22"/>
      <c r="CP214" s="22"/>
      <c r="CQ214" s="22"/>
      <c r="CR214" s="22"/>
      <c r="CS214" s="22"/>
      <c r="CT214" s="22"/>
      <c r="CU214" s="22"/>
      <c r="CV214" s="22"/>
      <c r="CW214" s="22"/>
      <c r="CX214" s="22"/>
      <c r="CY214" s="22"/>
      <c r="CZ214" s="22"/>
      <c r="DA214" s="22"/>
      <c r="DB214" s="22"/>
      <c r="DC214" s="22"/>
      <c r="DD214" s="22"/>
      <c r="DE214" s="22"/>
      <c r="DF214" s="22"/>
      <c r="DG214" s="22"/>
      <c r="DH214" s="22"/>
      <c r="DI214" s="22"/>
      <c r="DJ214" s="22"/>
      <c r="DK214" s="22"/>
      <c r="DL214" s="22"/>
      <c r="DM214" s="22"/>
      <c r="DN214" s="22"/>
      <c r="DO214" s="22"/>
      <c r="DP214" s="22"/>
      <c r="DQ214" s="22"/>
      <c r="DR214" s="22"/>
      <c r="DS214" s="22"/>
      <c r="DT214" s="22"/>
      <c r="DU214" s="22"/>
      <c r="DV214" s="22"/>
      <c r="DW214" s="22"/>
      <c r="DX214" s="22"/>
      <c r="DY214" s="22"/>
      <c r="DZ214" s="22"/>
      <c r="EA214" s="22"/>
      <c r="EB214" s="22"/>
      <c r="EC214" s="22"/>
      <c r="ED214" s="22"/>
      <c r="EE214" s="22"/>
      <c r="EF214" s="22"/>
      <c r="EG214" s="22"/>
      <c r="EH214" s="22"/>
      <c r="EI214" s="22"/>
      <c r="EJ214" s="22"/>
      <c r="EK214" s="22"/>
      <c r="EL214" s="22"/>
      <c r="EM214" s="22"/>
      <c r="EN214" s="22"/>
      <c r="EO214" s="22"/>
      <c r="EP214" s="22"/>
      <c r="EQ214" s="22"/>
      <c r="ER214" s="22"/>
      <c r="ES214" s="22"/>
      <c r="ET214" s="22"/>
      <c r="EU214" s="22"/>
      <c r="EV214" s="22"/>
      <c r="EW214" s="22"/>
      <c r="EX214" s="22"/>
      <c r="EY214" s="22"/>
      <c r="EZ214" s="22"/>
      <c r="FA214" s="22"/>
      <c r="FB214" s="22"/>
      <c r="FC214" s="22"/>
      <c r="FD214" s="22"/>
      <c r="FE214" s="22"/>
      <c r="FF214" s="22"/>
      <c r="FG214" s="22"/>
      <c r="FH214" s="22"/>
      <c r="FI214" s="22"/>
      <c r="FJ214" s="22"/>
      <c r="FK214" s="22"/>
      <c r="FL214" s="22"/>
      <c r="FM214" s="22"/>
      <c r="FN214" s="22"/>
      <c r="FO214" s="22"/>
      <c r="FP214" s="22"/>
      <c r="FQ214" s="22"/>
      <c r="FR214" s="22"/>
      <c r="FS214" s="22"/>
      <c r="FT214" s="22"/>
      <c r="FU214" s="22"/>
      <c r="FV214" s="22"/>
      <c r="FW214" s="22"/>
      <c r="FX214" s="22"/>
      <c r="FY214" s="22"/>
      <c r="FZ214" s="22"/>
      <c r="GA214" s="22"/>
      <c r="GB214" s="22"/>
      <c r="GC214" s="22"/>
      <c r="GD214" s="22"/>
      <c r="GE214" s="22"/>
      <c r="GF214" s="22"/>
      <c r="GG214" s="22"/>
      <c r="GH214" s="22"/>
      <c r="GI214" s="22"/>
      <c r="GJ214" s="22"/>
      <c r="GK214" s="22"/>
      <c r="GL214" s="22"/>
      <c r="GM214" s="22"/>
      <c r="GN214" s="22"/>
      <c r="GO214" s="22"/>
      <c r="GP214" s="22"/>
      <c r="GQ214" s="22"/>
      <c r="GR214" s="22"/>
      <c r="GS214" s="22"/>
      <c r="GT214" s="22"/>
      <c r="GU214" s="22"/>
      <c r="GV214" s="22"/>
      <c r="GW214" s="22"/>
      <c r="GX214" s="22"/>
      <c r="GY214" s="22"/>
      <c r="GZ214" s="22"/>
      <c r="HA214" s="22"/>
      <c r="HB214" s="22"/>
      <c r="HC214" s="22"/>
      <c r="HD214" s="22"/>
      <c r="HE214" s="22"/>
      <c r="HF214" s="22"/>
      <c r="HG214" s="22"/>
      <c r="HH214" s="22"/>
      <c r="HI214" s="22"/>
      <c r="HJ214" s="22"/>
      <c r="HK214" s="22"/>
      <c r="HL214" s="22"/>
      <c r="HM214" s="22"/>
      <c r="HN214" s="22"/>
      <c r="HO214" s="22"/>
      <c r="HP214" s="22"/>
      <c r="HQ214" s="22"/>
      <c r="HR214" s="22"/>
      <c r="HS214" s="22"/>
      <c r="HT214" s="22"/>
      <c r="HU214" s="22"/>
      <c r="HV214" s="22"/>
      <c r="HW214" s="22"/>
      <c r="HX214" s="22"/>
      <c r="HY214" s="22"/>
      <c r="HZ214" s="22"/>
      <c r="IA214" s="22"/>
      <c r="IB214" s="22"/>
      <c r="IC214" s="22"/>
      <c r="ID214" s="22"/>
      <c r="IE214" s="22"/>
      <c r="IF214" s="22"/>
      <c r="IG214" s="22"/>
      <c r="IH214" s="22"/>
    </row>
    <row r="215" spans="1:242" s="41" customFormat="1" ht="15.75" x14ac:dyDescent="0.25">
      <c r="B215" s="42"/>
      <c r="F215" s="43" t="s">
        <v>82</v>
      </c>
      <c r="H215" s="43"/>
      <c r="S215" s="44"/>
      <c r="T215" s="44"/>
    </row>
    <row r="216" spans="1:242" s="41" customFormat="1" ht="15.75" x14ac:dyDescent="0.25">
      <c r="A216" s="860" t="s">
        <v>83</v>
      </c>
      <c r="B216" s="860"/>
      <c r="D216" s="45"/>
      <c r="E216" s="45"/>
      <c r="F216" s="45" t="s">
        <v>84</v>
      </c>
      <c r="G216" s="45"/>
      <c r="H216" s="45"/>
    </row>
    <row r="217" spans="1:242" s="41" customFormat="1" ht="15.75" x14ac:dyDescent="0.25">
      <c r="A217" s="861" t="s">
        <v>85</v>
      </c>
      <c r="B217" s="861"/>
      <c r="D217" s="46"/>
      <c r="E217" s="46"/>
      <c r="F217" s="46" t="s">
        <v>86</v>
      </c>
      <c r="G217" s="46"/>
      <c r="H217" s="46"/>
    </row>
    <row r="218" spans="1:242" s="41" customFormat="1" ht="15.75" x14ac:dyDescent="0.25"/>
    <row r="219" spans="1:242" s="41" customFormat="1" ht="15.75" x14ac:dyDescent="0.25"/>
    <row r="220" spans="1:242" s="41" customFormat="1" ht="15.75" x14ac:dyDescent="0.25"/>
    <row r="221" spans="1:242" s="41" customFormat="1" ht="15.75" x14ac:dyDescent="0.25"/>
    <row r="222" spans="1:242" s="48" customFormat="1" ht="15.75" x14ac:dyDescent="0.25">
      <c r="A222" s="862" t="s">
        <v>87</v>
      </c>
      <c r="B222" s="862"/>
      <c r="D222" s="49"/>
      <c r="E222" s="49"/>
      <c r="F222" s="49" t="s">
        <v>88</v>
      </c>
      <c r="G222" s="49"/>
      <c r="H222" s="49"/>
    </row>
  </sheetData>
  <mergeCells count="219">
    <mergeCell ref="E6:E7"/>
    <mergeCell ref="F6:F7"/>
    <mergeCell ref="G6:G7"/>
    <mergeCell ref="A1:A4"/>
    <mergeCell ref="B1:D4"/>
    <mergeCell ref="F1:G1"/>
    <mergeCell ref="F2:G2"/>
    <mergeCell ref="F3:G3"/>
    <mergeCell ref="F4:G4"/>
    <mergeCell ref="A8:B8"/>
    <mergeCell ref="A9:B9"/>
    <mergeCell ref="A10:B10"/>
    <mergeCell ref="A11:B11"/>
    <mergeCell ref="A12:B12"/>
    <mergeCell ref="A13:B13"/>
    <mergeCell ref="A6:B7"/>
    <mergeCell ref="C6:C7"/>
    <mergeCell ref="D6:D7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6:B216"/>
    <mergeCell ref="A217:B217"/>
    <mergeCell ref="A222:B222"/>
    <mergeCell ref="A206:B206"/>
    <mergeCell ref="A207:B207"/>
    <mergeCell ref="A208:B208"/>
    <mergeCell ref="A209:B209"/>
    <mergeCell ref="A210:B210"/>
    <mergeCell ref="A214:F21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253"/>
  <sheetViews>
    <sheetView workbookViewId="0">
      <selection activeCell="E6" sqref="E6:E210"/>
    </sheetView>
  </sheetViews>
  <sheetFormatPr defaultColWidth="9.140625" defaultRowHeight="16.5" x14ac:dyDescent="0.25"/>
  <cols>
    <col min="1" max="1" width="18.140625" style="3" customWidth="1"/>
    <col min="2" max="2" width="22.28515625" style="3" customWidth="1"/>
    <col min="3" max="3" width="6.140625" style="4" customWidth="1"/>
    <col min="4" max="4" width="11.28515625" style="4" customWidth="1"/>
    <col min="5" max="5" width="10.140625" style="180" customWidth="1"/>
    <col min="6" max="6" width="9.28515625" style="5" customWidth="1"/>
    <col min="7" max="7" width="9.140625" style="6" customWidth="1"/>
    <col min="8" max="255" width="9.140625" style="3"/>
    <col min="256" max="256" width="50.28515625" style="3" customWidth="1"/>
    <col min="257" max="257" width="7.140625" style="3" customWidth="1"/>
    <col min="258" max="258" width="13.7109375" style="3" customWidth="1"/>
    <col min="259" max="259" width="15.7109375" style="3" customWidth="1"/>
    <col min="260" max="260" width="16.85546875" style="3" customWidth="1"/>
    <col min="261" max="261" width="13.7109375" style="3" customWidth="1"/>
    <col min="262" max="511" width="9.140625" style="3"/>
    <col min="512" max="512" width="50.28515625" style="3" customWidth="1"/>
    <col min="513" max="513" width="7.140625" style="3" customWidth="1"/>
    <col min="514" max="514" width="13.7109375" style="3" customWidth="1"/>
    <col min="515" max="515" width="15.7109375" style="3" customWidth="1"/>
    <col min="516" max="516" width="16.85546875" style="3" customWidth="1"/>
    <col min="517" max="517" width="13.7109375" style="3" customWidth="1"/>
    <col min="518" max="767" width="9.140625" style="3"/>
    <col min="768" max="768" width="50.28515625" style="3" customWidth="1"/>
    <col min="769" max="769" width="7.140625" style="3" customWidth="1"/>
    <col min="770" max="770" width="13.7109375" style="3" customWidth="1"/>
    <col min="771" max="771" width="15.7109375" style="3" customWidth="1"/>
    <col min="772" max="772" width="16.85546875" style="3" customWidth="1"/>
    <col min="773" max="773" width="13.7109375" style="3" customWidth="1"/>
    <col min="774" max="1023" width="9.140625" style="3"/>
    <col min="1024" max="1024" width="50.28515625" style="3" customWidth="1"/>
    <col min="1025" max="1025" width="7.140625" style="3" customWidth="1"/>
    <col min="1026" max="1026" width="13.7109375" style="3" customWidth="1"/>
    <col min="1027" max="1027" width="15.7109375" style="3" customWidth="1"/>
    <col min="1028" max="1028" width="16.85546875" style="3" customWidth="1"/>
    <col min="1029" max="1029" width="13.7109375" style="3" customWidth="1"/>
    <col min="1030" max="1279" width="9.140625" style="3"/>
    <col min="1280" max="1280" width="50.28515625" style="3" customWidth="1"/>
    <col min="1281" max="1281" width="7.140625" style="3" customWidth="1"/>
    <col min="1282" max="1282" width="13.7109375" style="3" customWidth="1"/>
    <col min="1283" max="1283" width="15.7109375" style="3" customWidth="1"/>
    <col min="1284" max="1284" width="16.85546875" style="3" customWidth="1"/>
    <col min="1285" max="1285" width="13.7109375" style="3" customWidth="1"/>
    <col min="1286" max="1535" width="9.140625" style="3"/>
    <col min="1536" max="1536" width="50.28515625" style="3" customWidth="1"/>
    <col min="1537" max="1537" width="7.140625" style="3" customWidth="1"/>
    <col min="1538" max="1538" width="13.7109375" style="3" customWidth="1"/>
    <col min="1539" max="1539" width="15.7109375" style="3" customWidth="1"/>
    <col min="1540" max="1540" width="16.85546875" style="3" customWidth="1"/>
    <col min="1541" max="1541" width="13.7109375" style="3" customWidth="1"/>
    <col min="1542" max="1791" width="9.140625" style="3"/>
    <col min="1792" max="1792" width="50.28515625" style="3" customWidth="1"/>
    <col min="1793" max="1793" width="7.140625" style="3" customWidth="1"/>
    <col min="1794" max="1794" width="13.7109375" style="3" customWidth="1"/>
    <col min="1795" max="1795" width="15.7109375" style="3" customWidth="1"/>
    <col min="1796" max="1796" width="16.85546875" style="3" customWidth="1"/>
    <col min="1797" max="1797" width="13.7109375" style="3" customWidth="1"/>
    <col min="1798" max="2047" width="9.140625" style="3"/>
    <col min="2048" max="2048" width="50.28515625" style="3" customWidth="1"/>
    <col min="2049" max="2049" width="7.140625" style="3" customWidth="1"/>
    <col min="2050" max="2050" width="13.7109375" style="3" customWidth="1"/>
    <col min="2051" max="2051" width="15.7109375" style="3" customWidth="1"/>
    <col min="2052" max="2052" width="16.85546875" style="3" customWidth="1"/>
    <col min="2053" max="2053" width="13.7109375" style="3" customWidth="1"/>
    <col min="2054" max="2303" width="9.140625" style="3"/>
    <col min="2304" max="2304" width="50.28515625" style="3" customWidth="1"/>
    <col min="2305" max="2305" width="7.140625" style="3" customWidth="1"/>
    <col min="2306" max="2306" width="13.7109375" style="3" customWidth="1"/>
    <col min="2307" max="2307" width="15.7109375" style="3" customWidth="1"/>
    <col min="2308" max="2308" width="16.85546875" style="3" customWidth="1"/>
    <col min="2309" max="2309" width="13.7109375" style="3" customWidth="1"/>
    <col min="2310" max="2559" width="9.140625" style="3"/>
    <col min="2560" max="2560" width="50.28515625" style="3" customWidth="1"/>
    <col min="2561" max="2561" width="7.140625" style="3" customWidth="1"/>
    <col min="2562" max="2562" width="13.7109375" style="3" customWidth="1"/>
    <col min="2563" max="2563" width="15.7109375" style="3" customWidth="1"/>
    <col min="2564" max="2564" width="16.85546875" style="3" customWidth="1"/>
    <col min="2565" max="2565" width="13.7109375" style="3" customWidth="1"/>
    <col min="2566" max="2815" width="9.140625" style="3"/>
    <col min="2816" max="2816" width="50.28515625" style="3" customWidth="1"/>
    <col min="2817" max="2817" width="7.140625" style="3" customWidth="1"/>
    <col min="2818" max="2818" width="13.7109375" style="3" customWidth="1"/>
    <col min="2819" max="2819" width="15.7109375" style="3" customWidth="1"/>
    <col min="2820" max="2820" width="16.85546875" style="3" customWidth="1"/>
    <col min="2821" max="2821" width="13.7109375" style="3" customWidth="1"/>
    <col min="2822" max="3071" width="9.140625" style="3"/>
    <col min="3072" max="3072" width="50.28515625" style="3" customWidth="1"/>
    <col min="3073" max="3073" width="7.140625" style="3" customWidth="1"/>
    <col min="3074" max="3074" width="13.7109375" style="3" customWidth="1"/>
    <col min="3075" max="3075" width="15.7109375" style="3" customWidth="1"/>
    <col min="3076" max="3076" width="16.85546875" style="3" customWidth="1"/>
    <col min="3077" max="3077" width="13.7109375" style="3" customWidth="1"/>
    <col min="3078" max="3327" width="9.140625" style="3"/>
    <col min="3328" max="3328" width="50.28515625" style="3" customWidth="1"/>
    <col min="3329" max="3329" width="7.140625" style="3" customWidth="1"/>
    <col min="3330" max="3330" width="13.7109375" style="3" customWidth="1"/>
    <col min="3331" max="3331" width="15.7109375" style="3" customWidth="1"/>
    <col min="3332" max="3332" width="16.85546875" style="3" customWidth="1"/>
    <col min="3333" max="3333" width="13.7109375" style="3" customWidth="1"/>
    <col min="3334" max="3583" width="9.140625" style="3"/>
    <col min="3584" max="3584" width="50.28515625" style="3" customWidth="1"/>
    <col min="3585" max="3585" width="7.140625" style="3" customWidth="1"/>
    <col min="3586" max="3586" width="13.7109375" style="3" customWidth="1"/>
    <col min="3587" max="3587" width="15.7109375" style="3" customWidth="1"/>
    <col min="3588" max="3588" width="16.85546875" style="3" customWidth="1"/>
    <col min="3589" max="3589" width="13.7109375" style="3" customWidth="1"/>
    <col min="3590" max="3839" width="9.140625" style="3"/>
    <col min="3840" max="3840" width="50.28515625" style="3" customWidth="1"/>
    <col min="3841" max="3841" width="7.140625" style="3" customWidth="1"/>
    <col min="3842" max="3842" width="13.7109375" style="3" customWidth="1"/>
    <col min="3843" max="3843" width="15.7109375" style="3" customWidth="1"/>
    <col min="3844" max="3844" width="16.85546875" style="3" customWidth="1"/>
    <col min="3845" max="3845" width="13.7109375" style="3" customWidth="1"/>
    <col min="3846" max="4095" width="9.140625" style="3"/>
    <col min="4096" max="4096" width="50.28515625" style="3" customWidth="1"/>
    <col min="4097" max="4097" width="7.140625" style="3" customWidth="1"/>
    <col min="4098" max="4098" width="13.7109375" style="3" customWidth="1"/>
    <col min="4099" max="4099" width="15.7109375" style="3" customWidth="1"/>
    <col min="4100" max="4100" width="16.85546875" style="3" customWidth="1"/>
    <col min="4101" max="4101" width="13.7109375" style="3" customWidth="1"/>
    <col min="4102" max="4351" width="9.140625" style="3"/>
    <col min="4352" max="4352" width="50.28515625" style="3" customWidth="1"/>
    <col min="4353" max="4353" width="7.140625" style="3" customWidth="1"/>
    <col min="4354" max="4354" width="13.7109375" style="3" customWidth="1"/>
    <col min="4355" max="4355" width="15.7109375" style="3" customWidth="1"/>
    <col min="4356" max="4356" width="16.85546875" style="3" customWidth="1"/>
    <col min="4357" max="4357" width="13.7109375" style="3" customWidth="1"/>
    <col min="4358" max="4607" width="9.140625" style="3"/>
    <col min="4608" max="4608" width="50.28515625" style="3" customWidth="1"/>
    <col min="4609" max="4609" width="7.140625" style="3" customWidth="1"/>
    <col min="4610" max="4610" width="13.7109375" style="3" customWidth="1"/>
    <col min="4611" max="4611" width="15.7109375" style="3" customWidth="1"/>
    <col min="4612" max="4612" width="16.85546875" style="3" customWidth="1"/>
    <col min="4613" max="4613" width="13.7109375" style="3" customWidth="1"/>
    <col min="4614" max="4863" width="9.140625" style="3"/>
    <col min="4864" max="4864" width="50.28515625" style="3" customWidth="1"/>
    <col min="4865" max="4865" width="7.140625" style="3" customWidth="1"/>
    <col min="4866" max="4866" width="13.7109375" style="3" customWidth="1"/>
    <col min="4867" max="4867" width="15.7109375" style="3" customWidth="1"/>
    <col min="4868" max="4868" width="16.85546875" style="3" customWidth="1"/>
    <col min="4869" max="4869" width="13.7109375" style="3" customWidth="1"/>
    <col min="4870" max="5119" width="9.140625" style="3"/>
    <col min="5120" max="5120" width="50.28515625" style="3" customWidth="1"/>
    <col min="5121" max="5121" width="7.140625" style="3" customWidth="1"/>
    <col min="5122" max="5122" width="13.7109375" style="3" customWidth="1"/>
    <col min="5123" max="5123" width="15.7109375" style="3" customWidth="1"/>
    <col min="5124" max="5124" width="16.85546875" style="3" customWidth="1"/>
    <col min="5125" max="5125" width="13.7109375" style="3" customWidth="1"/>
    <col min="5126" max="5375" width="9.140625" style="3"/>
    <col min="5376" max="5376" width="50.28515625" style="3" customWidth="1"/>
    <col min="5377" max="5377" width="7.140625" style="3" customWidth="1"/>
    <col min="5378" max="5378" width="13.7109375" style="3" customWidth="1"/>
    <col min="5379" max="5379" width="15.7109375" style="3" customWidth="1"/>
    <col min="5380" max="5380" width="16.85546875" style="3" customWidth="1"/>
    <col min="5381" max="5381" width="13.7109375" style="3" customWidth="1"/>
    <col min="5382" max="5631" width="9.140625" style="3"/>
    <col min="5632" max="5632" width="50.28515625" style="3" customWidth="1"/>
    <col min="5633" max="5633" width="7.140625" style="3" customWidth="1"/>
    <col min="5634" max="5634" width="13.7109375" style="3" customWidth="1"/>
    <col min="5635" max="5635" width="15.7109375" style="3" customWidth="1"/>
    <col min="5636" max="5636" width="16.85546875" style="3" customWidth="1"/>
    <col min="5637" max="5637" width="13.7109375" style="3" customWidth="1"/>
    <col min="5638" max="5887" width="9.140625" style="3"/>
    <col min="5888" max="5888" width="50.28515625" style="3" customWidth="1"/>
    <col min="5889" max="5889" width="7.140625" style="3" customWidth="1"/>
    <col min="5890" max="5890" width="13.7109375" style="3" customWidth="1"/>
    <col min="5891" max="5891" width="15.7109375" style="3" customWidth="1"/>
    <col min="5892" max="5892" width="16.85546875" style="3" customWidth="1"/>
    <col min="5893" max="5893" width="13.7109375" style="3" customWidth="1"/>
    <col min="5894" max="6143" width="9.140625" style="3"/>
    <col min="6144" max="6144" width="50.28515625" style="3" customWidth="1"/>
    <col min="6145" max="6145" width="7.140625" style="3" customWidth="1"/>
    <col min="6146" max="6146" width="13.7109375" style="3" customWidth="1"/>
    <col min="6147" max="6147" width="15.7109375" style="3" customWidth="1"/>
    <col min="6148" max="6148" width="16.85546875" style="3" customWidth="1"/>
    <col min="6149" max="6149" width="13.7109375" style="3" customWidth="1"/>
    <col min="6150" max="6399" width="9.140625" style="3"/>
    <col min="6400" max="6400" width="50.28515625" style="3" customWidth="1"/>
    <col min="6401" max="6401" width="7.140625" style="3" customWidth="1"/>
    <col min="6402" max="6402" width="13.7109375" style="3" customWidth="1"/>
    <col min="6403" max="6403" width="15.7109375" style="3" customWidth="1"/>
    <col min="6404" max="6404" width="16.85546875" style="3" customWidth="1"/>
    <col min="6405" max="6405" width="13.7109375" style="3" customWidth="1"/>
    <col min="6406" max="6655" width="9.140625" style="3"/>
    <col min="6656" max="6656" width="50.28515625" style="3" customWidth="1"/>
    <col min="6657" max="6657" width="7.140625" style="3" customWidth="1"/>
    <col min="6658" max="6658" width="13.7109375" style="3" customWidth="1"/>
    <col min="6659" max="6659" width="15.7109375" style="3" customWidth="1"/>
    <col min="6660" max="6660" width="16.85546875" style="3" customWidth="1"/>
    <col min="6661" max="6661" width="13.7109375" style="3" customWidth="1"/>
    <col min="6662" max="6911" width="9.140625" style="3"/>
    <col min="6912" max="6912" width="50.28515625" style="3" customWidth="1"/>
    <col min="6913" max="6913" width="7.140625" style="3" customWidth="1"/>
    <col min="6914" max="6914" width="13.7109375" style="3" customWidth="1"/>
    <col min="6915" max="6915" width="15.7109375" style="3" customWidth="1"/>
    <col min="6916" max="6916" width="16.85546875" style="3" customWidth="1"/>
    <col min="6917" max="6917" width="13.7109375" style="3" customWidth="1"/>
    <col min="6918" max="7167" width="9.140625" style="3"/>
    <col min="7168" max="7168" width="50.28515625" style="3" customWidth="1"/>
    <col min="7169" max="7169" width="7.140625" style="3" customWidth="1"/>
    <col min="7170" max="7170" width="13.7109375" style="3" customWidth="1"/>
    <col min="7171" max="7171" width="15.7109375" style="3" customWidth="1"/>
    <col min="7172" max="7172" width="16.85546875" style="3" customWidth="1"/>
    <col min="7173" max="7173" width="13.7109375" style="3" customWidth="1"/>
    <col min="7174" max="7423" width="9.140625" style="3"/>
    <col min="7424" max="7424" width="50.28515625" style="3" customWidth="1"/>
    <col min="7425" max="7425" width="7.140625" style="3" customWidth="1"/>
    <col min="7426" max="7426" width="13.7109375" style="3" customWidth="1"/>
    <col min="7427" max="7427" width="15.7109375" style="3" customWidth="1"/>
    <col min="7428" max="7428" width="16.85546875" style="3" customWidth="1"/>
    <col min="7429" max="7429" width="13.7109375" style="3" customWidth="1"/>
    <col min="7430" max="7679" width="9.140625" style="3"/>
    <col min="7680" max="7680" width="50.28515625" style="3" customWidth="1"/>
    <col min="7681" max="7681" width="7.140625" style="3" customWidth="1"/>
    <col min="7682" max="7682" width="13.7109375" style="3" customWidth="1"/>
    <col min="7683" max="7683" width="15.7109375" style="3" customWidth="1"/>
    <col min="7684" max="7684" width="16.85546875" style="3" customWidth="1"/>
    <col min="7685" max="7685" width="13.7109375" style="3" customWidth="1"/>
    <col min="7686" max="7935" width="9.140625" style="3"/>
    <col min="7936" max="7936" width="50.28515625" style="3" customWidth="1"/>
    <col min="7937" max="7937" width="7.140625" style="3" customWidth="1"/>
    <col min="7938" max="7938" width="13.7109375" style="3" customWidth="1"/>
    <col min="7939" max="7939" width="15.7109375" style="3" customWidth="1"/>
    <col min="7940" max="7940" width="16.85546875" style="3" customWidth="1"/>
    <col min="7941" max="7941" width="13.7109375" style="3" customWidth="1"/>
    <col min="7942" max="8191" width="9.140625" style="3"/>
    <col min="8192" max="8192" width="50.28515625" style="3" customWidth="1"/>
    <col min="8193" max="8193" width="7.140625" style="3" customWidth="1"/>
    <col min="8194" max="8194" width="13.7109375" style="3" customWidth="1"/>
    <col min="8195" max="8195" width="15.7109375" style="3" customWidth="1"/>
    <col min="8196" max="8196" width="16.85546875" style="3" customWidth="1"/>
    <col min="8197" max="8197" width="13.7109375" style="3" customWidth="1"/>
    <col min="8198" max="8447" width="9.140625" style="3"/>
    <col min="8448" max="8448" width="50.28515625" style="3" customWidth="1"/>
    <col min="8449" max="8449" width="7.140625" style="3" customWidth="1"/>
    <col min="8450" max="8450" width="13.7109375" style="3" customWidth="1"/>
    <col min="8451" max="8451" width="15.7109375" style="3" customWidth="1"/>
    <col min="8452" max="8452" width="16.85546875" style="3" customWidth="1"/>
    <col min="8453" max="8453" width="13.7109375" style="3" customWidth="1"/>
    <col min="8454" max="8703" width="9.140625" style="3"/>
    <col min="8704" max="8704" width="50.28515625" style="3" customWidth="1"/>
    <col min="8705" max="8705" width="7.140625" style="3" customWidth="1"/>
    <col min="8706" max="8706" width="13.7109375" style="3" customWidth="1"/>
    <col min="8707" max="8707" width="15.7109375" style="3" customWidth="1"/>
    <col min="8708" max="8708" width="16.85546875" style="3" customWidth="1"/>
    <col min="8709" max="8709" width="13.7109375" style="3" customWidth="1"/>
    <col min="8710" max="8959" width="9.140625" style="3"/>
    <col min="8960" max="8960" width="50.28515625" style="3" customWidth="1"/>
    <col min="8961" max="8961" width="7.140625" style="3" customWidth="1"/>
    <col min="8962" max="8962" width="13.7109375" style="3" customWidth="1"/>
    <col min="8963" max="8963" width="15.7109375" style="3" customWidth="1"/>
    <col min="8964" max="8964" width="16.85546875" style="3" customWidth="1"/>
    <col min="8965" max="8965" width="13.7109375" style="3" customWidth="1"/>
    <col min="8966" max="9215" width="9.140625" style="3"/>
    <col min="9216" max="9216" width="50.28515625" style="3" customWidth="1"/>
    <col min="9217" max="9217" width="7.140625" style="3" customWidth="1"/>
    <col min="9218" max="9218" width="13.7109375" style="3" customWidth="1"/>
    <col min="9219" max="9219" width="15.7109375" style="3" customWidth="1"/>
    <col min="9220" max="9220" width="16.85546875" style="3" customWidth="1"/>
    <col min="9221" max="9221" width="13.7109375" style="3" customWidth="1"/>
    <col min="9222" max="9471" width="9.140625" style="3"/>
    <col min="9472" max="9472" width="50.28515625" style="3" customWidth="1"/>
    <col min="9473" max="9473" width="7.140625" style="3" customWidth="1"/>
    <col min="9474" max="9474" width="13.7109375" style="3" customWidth="1"/>
    <col min="9475" max="9475" width="15.7109375" style="3" customWidth="1"/>
    <col min="9476" max="9476" width="16.85546875" style="3" customWidth="1"/>
    <col min="9477" max="9477" width="13.7109375" style="3" customWidth="1"/>
    <col min="9478" max="9727" width="9.140625" style="3"/>
    <col min="9728" max="9728" width="50.28515625" style="3" customWidth="1"/>
    <col min="9729" max="9729" width="7.140625" style="3" customWidth="1"/>
    <col min="9730" max="9730" width="13.7109375" style="3" customWidth="1"/>
    <col min="9731" max="9731" width="15.7109375" style="3" customWidth="1"/>
    <col min="9732" max="9732" width="16.85546875" style="3" customWidth="1"/>
    <col min="9733" max="9733" width="13.7109375" style="3" customWidth="1"/>
    <col min="9734" max="9983" width="9.140625" style="3"/>
    <col min="9984" max="9984" width="50.28515625" style="3" customWidth="1"/>
    <col min="9985" max="9985" width="7.140625" style="3" customWidth="1"/>
    <col min="9986" max="9986" width="13.7109375" style="3" customWidth="1"/>
    <col min="9987" max="9987" width="15.7109375" style="3" customWidth="1"/>
    <col min="9988" max="9988" width="16.85546875" style="3" customWidth="1"/>
    <col min="9989" max="9989" width="13.7109375" style="3" customWidth="1"/>
    <col min="9990" max="10239" width="9.140625" style="3"/>
    <col min="10240" max="10240" width="50.28515625" style="3" customWidth="1"/>
    <col min="10241" max="10241" width="7.140625" style="3" customWidth="1"/>
    <col min="10242" max="10242" width="13.7109375" style="3" customWidth="1"/>
    <col min="10243" max="10243" width="15.7109375" style="3" customWidth="1"/>
    <col min="10244" max="10244" width="16.85546875" style="3" customWidth="1"/>
    <col min="10245" max="10245" width="13.7109375" style="3" customWidth="1"/>
    <col min="10246" max="10495" width="9.140625" style="3"/>
    <col min="10496" max="10496" width="50.28515625" style="3" customWidth="1"/>
    <col min="10497" max="10497" width="7.140625" style="3" customWidth="1"/>
    <col min="10498" max="10498" width="13.7109375" style="3" customWidth="1"/>
    <col min="10499" max="10499" width="15.7109375" style="3" customWidth="1"/>
    <col min="10500" max="10500" width="16.85546875" style="3" customWidth="1"/>
    <col min="10501" max="10501" width="13.7109375" style="3" customWidth="1"/>
    <col min="10502" max="10751" width="9.140625" style="3"/>
    <col min="10752" max="10752" width="50.28515625" style="3" customWidth="1"/>
    <col min="10753" max="10753" width="7.140625" style="3" customWidth="1"/>
    <col min="10754" max="10754" width="13.7109375" style="3" customWidth="1"/>
    <col min="10755" max="10755" width="15.7109375" style="3" customWidth="1"/>
    <col min="10756" max="10756" width="16.85546875" style="3" customWidth="1"/>
    <col min="10757" max="10757" width="13.7109375" style="3" customWidth="1"/>
    <col min="10758" max="11007" width="9.140625" style="3"/>
    <col min="11008" max="11008" width="50.28515625" style="3" customWidth="1"/>
    <col min="11009" max="11009" width="7.140625" style="3" customWidth="1"/>
    <col min="11010" max="11010" width="13.7109375" style="3" customWidth="1"/>
    <col min="11011" max="11011" width="15.7109375" style="3" customWidth="1"/>
    <col min="11012" max="11012" width="16.85546875" style="3" customWidth="1"/>
    <col min="11013" max="11013" width="13.7109375" style="3" customWidth="1"/>
    <col min="11014" max="11263" width="9.140625" style="3"/>
    <col min="11264" max="11264" width="50.28515625" style="3" customWidth="1"/>
    <col min="11265" max="11265" width="7.140625" style="3" customWidth="1"/>
    <col min="11266" max="11266" width="13.7109375" style="3" customWidth="1"/>
    <col min="11267" max="11267" width="15.7109375" style="3" customWidth="1"/>
    <col min="11268" max="11268" width="16.85546875" style="3" customWidth="1"/>
    <col min="11269" max="11269" width="13.7109375" style="3" customWidth="1"/>
    <col min="11270" max="11519" width="9.140625" style="3"/>
    <col min="11520" max="11520" width="50.28515625" style="3" customWidth="1"/>
    <col min="11521" max="11521" width="7.140625" style="3" customWidth="1"/>
    <col min="11522" max="11522" width="13.7109375" style="3" customWidth="1"/>
    <col min="11523" max="11523" width="15.7109375" style="3" customWidth="1"/>
    <col min="11524" max="11524" width="16.85546875" style="3" customWidth="1"/>
    <col min="11525" max="11525" width="13.7109375" style="3" customWidth="1"/>
    <col min="11526" max="11775" width="9.140625" style="3"/>
    <col min="11776" max="11776" width="50.28515625" style="3" customWidth="1"/>
    <col min="11777" max="11777" width="7.140625" style="3" customWidth="1"/>
    <col min="11778" max="11778" width="13.7109375" style="3" customWidth="1"/>
    <col min="11779" max="11779" width="15.7109375" style="3" customWidth="1"/>
    <col min="11780" max="11780" width="16.85546875" style="3" customWidth="1"/>
    <col min="11781" max="11781" width="13.7109375" style="3" customWidth="1"/>
    <col min="11782" max="12031" width="9.140625" style="3"/>
    <col min="12032" max="12032" width="50.28515625" style="3" customWidth="1"/>
    <col min="12033" max="12033" width="7.140625" style="3" customWidth="1"/>
    <col min="12034" max="12034" width="13.7109375" style="3" customWidth="1"/>
    <col min="12035" max="12035" width="15.7109375" style="3" customWidth="1"/>
    <col min="12036" max="12036" width="16.85546875" style="3" customWidth="1"/>
    <col min="12037" max="12037" width="13.7109375" style="3" customWidth="1"/>
    <col min="12038" max="12287" width="9.140625" style="3"/>
    <col min="12288" max="12288" width="50.28515625" style="3" customWidth="1"/>
    <col min="12289" max="12289" width="7.140625" style="3" customWidth="1"/>
    <col min="12290" max="12290" width="13.7109375" style="3" customWidth="1"/>
    <col min="12291" max="12291" width="15.7109375" style="3" customWidth="1"/>
    <col min="12292" max="12292" width="16.85546875" style="3" customWidth="1"/>
    <col min="12293" max="12293" width="13.7109375" style="3" customWidth="1"/>
    <col min="12294" max="12543" width="9.140625" style="3"/>
    <col min="12544" max="12544" width="50.28515625" style="3" customWidth="1"/>
    <col min="12545" max="12545" width="7.140625" style="3" customWidth="1"/>
    <col min="12546" max="12546" width="13.7109375" style="3" customWidth="1"/>
    <col min="12547" max="12547" width="15.7109375" style="3" customWidth="1"/>
    <col min="12548" max="12548" width="16.85546875" style="3" customWidth="1"/>
    <col min="12549" max="12549" width="13.7109375" style="3" customWidth="1"/>
    <col min="12550" max="12799" width="9.140625" style="3"/>
    <col min="12800" max="12800" width="50.28515625" style="3" customWidth="1"/>
    <col min="12801" max="12801" width="7.140625" style="3" customWidth="1"/>
    <col min="12802" max="12802" width="13.7109375" style="3" customWidth="1"/>
    <col min="12803" max="12803" width="15.7109375" style="3" customWidth="1"/>
    <col min="12804" max="12804" width="16.85546875" style="3" customWidth="1"/>
    <col min="12805" max="12805" width="13.7109375" style="3" customWidth="1"/>
    <col min="12806" max="13055" width="9.140625" style="3"/>
    <col min="13056" max="13056" width="50.28515625" style="3" customWidth="1"/>
    <col min="13057" max="13057" width="7.140625" style="3" customWidth="1"/>
    <col min="13058" max="13058" width="13.7109375" style="3" customWidth="1"/>
    <col min="13059" max="13059" width="15.7109375" style="3" customWidth="1"/>
    <col min="13060" max="13060" width="16.85546875" style="3" customWidth="1"/>
    <col min="13061" max="13061" width="13.7109375" style="3" customWidth="1"/>
    <col min="13062" max="13311" width="9.140625" style="3"/>
    <col min="13312" max="13312" width="50.28515625" style="3" customWidth="1"/>
    <col min="13313" max="13313" width="7.140625" style="3" customWidth="1"/>
    <col min="13314" max="13314" width="13.7109375" style="3" customWidth="1"/>
    <col min="13315" max="13315" width="15.7109375" style="3" customWidth="1"/>
    <col min="13316" max="13316" width="16.85546875" style="3" customWidth="1"/>
    <col min="13317" max="13317" width="13.7109375" style="3" customWidth="1"/>
    <col min="13318" max="13567" width="9.140625" style="3"/>
    <col min="13568" max="13568" width="50.28515625" style="3" customWidth="1"/>
    <col min="13569" max="13569" width="7.140625" style="3" customWidth="1"/>
    <col min="13570" max="13570" width="13.7109375" style="3" customWidth="1"/>
    <col min="13571" max="13571" width="15.7109375" style="3" customWidth="1"/>
    <col min="13572" max="13572" width="16.85546875" style="3" customWidth="1"/>
    <col min="13573" max="13573" width="13.7109375" style="3" customWidth="1"/>
    <col min="13574" max="13823" width="9.140625" style="3"/>
    <col min="13824" max="13824" width="50.28515625" style="3" customWidth="1"/>
    <col min="13825" max="13825" width="7.140625" style="3" customWidth="1"/>
    <col min="13826" max="13826" width="13.7109375" style="3" customWidth="1"/>
    <col min="13827" max="13827" width="15.7109375" style="3" customWidth="1"/>
    <col min="13828" max="13828" width="16.85546875" style="3" customWidth="1"/>
    <col min="13829" max="13829" width="13.7109375" style="3" customWidth="1"/>
    <col min="13830" max="14079" width="9.140625" style="3"/>
    <col min="14080" max="14080" width="50.28515625" style="3" customWidth="1"/>
    <col min="14081" max="14081" width="7.140625" style="3" customWidth="1"/>
    <col min="14082" max="14082" width="13.7109375" style="3" customWidth="1"/>
    <col min="14083" max="14083" width="15.7109375" style="3" customWidth="1"/>
    <col min="14084" max="14084" width="16.85546875" style="3" customWidth="1"/>
    <col min="14085" max="14085" width="13.7109375" style="3" customWidth="1"/>
    <col min="14086" max="14335" width="9.140625" style="3"/>
    <col min="14336" max="14336" width="50.28515625" style="3" customWidth="1"/>
    <col min="14337" max="14337" width="7.140625" style="3" customWidth="1"/>
    <col min="14338" max="14338" width="13.7109375" style="3" customWidth="1"/>
    <col min="14339" max="14339" width="15.7109375" style="3" customWidth="1"/>
    <col min="14340" max="14340" width="16.85546875" style="3" customWidth="1"/>
    <col min="14341" max="14341" width="13.7109375" style="3" customWidth="1"/>
    <col min="14342" max="14591" width="9.140625" style="3"/>
    <col min="14592" max="14592" width="50.28515625" style="3" customWidth="1"/>
    <col min="14593" max="14593" width="7.140625" style="3" customWidth="1"/>
    <col min="14594" max="14594" width="13.7109375" style="3" customWidth="1"/>
    <col min="14595" max="14595" width="15.7109375" style="3" customWidth="1"/>
    <col min="14596" max="14596" width="16.85546875" style="3" customWidth="1"/>
    <col min="14597" max="14597" width="13.7109375" style="3" customWidth="1"/>
    <col min="14598" max="14847" width="9.140625" style="3"/>
    <col min="14848" max="14848" width="50.28515625" style="3" customWidth="1"/>
    <col min="14849" max="14849" width="7.140625" style="3" customWidth="1"/>
    <col min="14850" max="14850" width="13.7109375" style="3" customWidth="1"/>
    <col min="14851" max="14851" width="15.7109375" style="3" customWidth="1"/>
    <col min="14852" max="14852" width="16.85546875" style="3" customWidth="1"/>
    <col min="14853" max="14853" width="13.7109375" style="3" customWidth="1"/>
    <col min="14854" max="15103" width="9.140625" style="3"/>
    <col min="15104" max="15104" width="50.28515625" style="3" customWidth="1"/>
    <col min="15105" max="15105" width="7.140625" style="3" customWidth="1"/>
    <col min="15106" max="15106" width="13.7109375" style="3" customWidth="1"/>
    <col min="15107" max="15107" width="15.7109375" style="3" customWidth="1"/>
    <col min="15108" max="15108" width="16.85546875" style="3" customWidth="1"/>
    <col min="15109" max="15109" width="13.7109375" style="3" customWidth="1"/>
    <col min="15110" max="15359" width="9.140625" style="3"/>
    <col min="15360" max="15360" width="50.28515625" style="3" customWidth="1"/>
    <col min="15361" max="15361" width="7.140625" style="3" customWidth="1"/>
    <col min="15362" max="15362" width="13.7109375" style="3" customWidth="1"/>
    <col min="15363" max="15363" width="15.7109375" style="3" customWidth="1"/>
    <col min="15364" max="15364" width="16.85546875" style="3" customWidth="1"/>
    <col min="15365" max="15365" width="13.7109375" style="3" customWidth="1"/>
    <col min="15366" max="15615" width="9.140625" style="3"/>
    <col min="15616" max="15616" width="50.28515625" style="3" customWidth="1"/>
    <col min="15617" max="15617" width="7.140625" style="3" customWidth="1"/>
    <col min="15618" max="15618" width="13.7109375" style="3" customWidth="1"/>
    <col min="15619" max="15619" width="15.7109375" style="3" customWidth="1"/>
    <col min="15620" max="15620" width="16.85546875" style="3" customWidth="1"/>
    <col min="15621" max="15621" width="13.7109375" style="3" customWidth="1"/>
    <col min="15622" max="15871" width="9.140625" style="3"/>
    <col min="15872" max="15872" width="50.28515625" style="3" customWidth="1"/>
    <col min="15873" max="15873" width="7.140625" style="3" customWidth="1"/>
    <col min="15874" max="15874" width="13.7109375" style="3" customWidth="1"/>
    <col min="15875" max="15875" width="15.7109375" style="3" customWidth="1"/>
    <col min="15876" max="15876" width="16.85546875" style="3" customWidth="1"/>
    <col min="15877" max="15877" width="13.7109375" style="3" customWidth="1"/>
    <col min="15878" max="16127" width="9.140625" style="3"/>
    <col min="16128" max="16128" width="50.28515625" style="3" customWidth="1"/>
    <col min="16129" max="16129" width="7.140625" style="3" customWidth="1"/>
    <col min="16130" max="16130" width="13.7109375" style="3" customWidth="1"/>
    <col min="16131" max="16131" width="15.7109375" style="3" customWidth="1"/>
    <col min="16132" max="16132" width="16.85546875" style="3" customWidth="1"/>
    <col min="16133" max="16133" width="13.7109375" style="3" customWidth="1"/>
    <col min="16134" max="16384" width="9.140625" style="3"/>
  </cols>
  <sheetData>
    <row r="1" spans="1:7" s="2" customFormat="1" ht="15" x14ac:dyDescent="0.2">
      <c r="A1" s="876"/>
      <c r="B1" s="877" t="s">
        <v>89</v>
      </c>
      <c r="C1" s="877"/>
      <c r="D1" s="877"/>
      <c r="E1" s="160" t="s">
        <v>1</v>
      </c>
      <c r="F1" s="878" t="s">
        <v>2</v>
      </c>
      <c r="G1" s="879"/>
    </row>
    <row r="2" spans="1:7" s="2" customFormat="1" ht="15" x14ac:dyDescent="0.2">
      <c r="A2" s="876"/>
      <c r="B2" s="877"/>
      <c r="C2" s="877"/>
      <c r="D2" s="877"/>
      <c r="E2" s="160" t="s">
        <v>3</v>
      </c>
      <c r="F2" s="878">
        <v>2</v>
      </c>
      <c r="G2" s="879"/>
    </row>
    <row r="3" spans="1:7" s="2" customFormat="1" ht="15" x14ac:dyDescent="0.2">
      <c r="A3" s="876"/>
      <c r="B3" s="877"/>
      <c r="C3" s="877"/>
      <c r="D3" s="877"/>
      <c r="E3" s="160" t="s">
        <v>4</v>
      </c>
      <c r="F3" s="880">
        <v>43164</v>
      </c>
      <c r="G3" s="881"/>
    </row>
    <row r="4" spans="1:7" s="2" customFormat="1" ht="15" x14ac:dyDescent="0.2">
      <c r="A4" s="876"/>
      <c r="B4" s="877"/>
      <c r="C4" s="877"/>
      <c r="D4" s="877"/>
      <c r="E4" s="160" t="s">
        <v>5</v>
      </c>
      <c r="F4" s="878">
        <v>1</v>
      </c>
      <c r="G4" s="879"/>
    </row>
    <row r="6" spans="1:7" s="7" customFormat="1" ht="15.75" x14ac:dyDescent="0.25">
      <c r="A6" s="871" t="s">
        <v>6</v>
      </c>
      <c r="B6" s="872"/>
      <c r="C6" s="875" t="s">
        <v>7</v>
      </c>
      <c r="D6" s="875" t="s">
        <v>8</v>
      </c>
      <c r="E6" s="884" t="s">
        <v>90</v>
      </c>
      <c r="F6" s="875" t="s">
        <v>10</v>
      </c>
      <c r="G6" s="875" t="s">
        <v>11</v>
      </c>
    </row>
    <row r="7" spans="1:7" s="7" customFormat="1" ht="15.75" x14ac:dyDescent="0.25">
      <c r="A7" s="873"/>
      <c r="B7" s="874"/>
      <c r="C7" s="875"/>
      <c r="D7" s="875"/>
      <c r="E7" s="884"/>
      <c r="F7" s="875"/>
      <c r="G7" s="875"/>
    </row>
    <row r="8" spans="1:7" s="2" customFormat="1" ht="25.5" x14ac:dyDescent="0.2">
      <c r="A8" s="882"/>
      <c r="B8" s="883"/>
      <c r="C8" s="8"/>
      <c r="D8" s="8" t="s">
        <v>12</v>
      </c>
      <c r="E8" s="161" t="s">
        <v>13</v>
      </c>
      <c r="F8" s="8" t="s">
        <v>14</v>
      </c>
      <c r="G8" s="9"/>
    </row>
    <row r="9" spans="1:7" x14ac:dyDescent="0.25">
      <c r="A9" s="869" t="s">
        <v>15</v>
      </c>
      <c r="B9" s="870"/>
      <c r="C9" s="10"/>
      <c r="D9" s="10"/>
      <c r="E9" s="162"/>
      <c r="F9" s="11"/>
      <c r="G9" s="12"/>
    </row>
    <row r="10" spans="1:7" x14ac:dyDescent="0.25">
      <c r="A10" s="869" t="s">
        <v>16</v>
      </c>
      <c r="B10" s="870"/>
      <c r="C10" s="10"/>
      <c r="D10" s="10"/>
      <c r="E10" s="162"/>
      <c r="F10" s="11"/>
      <c r="G10" s="12"/>
    </row>
    <row r="11" spans="1:7" x14ac:dyDescent="0.25">
      <c r="A11" s="869" t="s">
        <v>17</v>
      </c>
      <c r="B11" s="870"/>
      <c r="C11" s="10"/>
      <c r="D11" s="13"/>
      <c r="E11" s="37"/>
      <c r="F11" s="11"/>
      <c r="G11" s="12"/>
    </row>
    <row r="12" spans="1:7" x14ac:dyDescent="0.25">
      <c r="A12" s="857" t="s">
        <v>18</v>
      </c>
      <c r="B12" s="858"/>
      <c r="C12" s="10" t="s">
        <v>19</v>
      </c>
      <c r="D12" s="14">
        <v>95.5</v>
      </c>
      <c r="E12" s="163">
        <v>96.341554330496976</v>
      </c>
      <c r="F12" s="15">
        <v>8.8120872303348256E-3</v>
      </c>
      <c r="G12" s="12"/>
    </row>
    <row r="13" spans="1:7" x14ac:dyDescent="0.25">
      <c r="A13" s="857" t="s">
        <v>20</v>
      </c>
      <c r="B13" s="858"/>
      <c r="C13" s="10" t="s">
        <v>19</v>
      </c>
      <c r="D13" s="14">
        <v>94.5</v>
      </c>
      <c r="E13" s="163">
        <v>95.151869368926313</v>
      </c>
      <c r="F13" s="15">
        <v>6.8980885600668056E-3</v>
      </c>
      <c r="G13" s="12"/>
    </row>
    <row r="14" spans="1:7" x14ac:dyDescent="0.25">
      <c r="A14" s="869" t="s">
        <v>21</v>
      </c>
      <c r="B14" s="870"/>
      <c r="C14" s="10"/>
      <c r="D14" s="14"/>
      <c r="E14" s="163"/>
      <c r="F14" s="15"/>
      <c r="G14" s="12"/>
    </row>
    <row r="15" spans="1:7" x14ac:dyDescent="0.25">
      <c r="A15" s="857" t="s">
        <v>18</v>
      </c>
      <c r="B15" s="858"/>
      <c r="C15" s="10" t="s">
        <v>19</v>
      </c>
      <c r="D15" s="14">
        <v>98</v>
      </c>
      <c r="E15" s="163">
        <v>99.001456995370859</v>
      </c>
      <c r="F15" s="15">
        <v>1.0218948932355702E-2</v>
      </c>
      <c r="G15" s="12"/>
    </row>
    <row r="16" spans="1:7" x14ac:dyDescent="0.25">
      <c r="A16" s="857" t="s">
        <v>20</v>
      </c>
      <c r="B16" s="858"/>
      <c r="C16" s="10" t="s">
        <v>19</v>
      </c>
      <c r="D16" s="14">
        <v>98</v>
      </c>
      <c r="E16" s="163">
        <v>98.770401715705873</v>
      </c>
      <c r="F16" s="15">
        <v>7.8612419969987038E-3</v>
      </c>
      <c r="G16" s="12"/>
    </row>
    <row r="17" spans="1:245" x14ac:dyDescent="0.25">
      <c r="A17" s="869" t="s">
        <v>22</v>
      </c>
      <c r="B17" s="870"/>
      <c r="C17" s="10"/>
      <c r="D17" s="14"/>
      <c r="E17" s="164"/>
      <c r="F17" s="15"/>
      <c r="G17" s="12"/>
    </row>
    <row r="18" spans="1:245" x14ac:dyDescent="0.25">
      <c r="A18" s="857" t="s">
        <v>23</v>
      </c>
      <c r="B18" s="858"/>
      <c r="C18" s="10" t="s">
        <v>19</v>
      </c>
      <c r="D18" s="14">
        <v>99.5</v>
      </c>
      <c r="E18" s="163">
        <v>99.803478260869554</v>
      </c>
      <c r="F18" s="15">
        <v>3.0500327725583283E-3</v>
      </c>
      <c r="G18" s="12"/>
    </row>
    <row r="19" spans="1:245" x14ac:dyDescent="0.25">
      <c r="A19" s="857" t="s">
        <v>24</v>
      </c>
      <c r="B19" s="858"/>
      <c r="C19" s="10" t="s">
        <v>19</v>
      </c>
      <c r="D19" s="17"/>
      <c r="E19" s="165"/>
      <c r="F19" s="18" t="e">
        <v>#DIV/0!</v>
      </c>
      <c r="G19" s="12"/>
    </row>
    <row r="20" spans="1:245" x14ac:dyDescent="0.25">
      <c r="A20" s="857" t="s">
        <v>25</v>
      </c>
      <c r="B20" s="858"/>
      <c r="C20" s="10" t="s">
        <v>19</v>
      </c>
      <c r="D20" s="14">
        <v>99.5</v>
      </c>
      <c r="E20" s="163">
        <v>99.978026734563969</v>
      </c>
      <c r="F20" s="15">
        <v>4.8042887895876239E-3</v>
      </c>
      <c r="G20" s="12"/>
    </row>
    <row r="21" spans="1:245" x14ac:dyDescent="0.25">
      <c r="A21" s="857" t="s">
        <v>26</v>
      </c>
      <c r="B21" s="858"/>
      <c r="C21" s="10" t="s">
        <v>19</v>
      </c>
      <c r="D21" s="14"/>
      <c r="E21" s="163"/>
      <c r="F21" s="19" t="e">
        <v>#DIV/0!</v>
      </c>
      <c r="G21" s="12"/>
    </row>
    <row r="22" spans="1:245" x14ac:dyDescent="0.25">
      <c r="A22" s="857" t="s">
        <v>27</v>
      </c>
      <c r="B22" s="858"/>
      <c r="C22" s="10" t="s">
        <v>19</v>
      </c>
      <c r="D22" s="14"/>
      <c r="E22" s="163"/>
      <c r="F22" s="18" t="e">
        <v>#DIV/0!</v>
      </c>
      <c r="G22" s="12"/>
    </row>
    <row r="23" spans="1:245" x14ac:dyDescent="0.25">
      <c r="A23" s="857" t="s">
        <v>28</v>
      </c>
      <c r="B23" s="858"/>
      <c r="C23" s="10" t="s">
        <v>19</v>
      </c>
      <c r="D23" s="14">
        <v>99.5</v>
      </c>
      <c r="E23" s="163">
        <v>99.84291182914852</v>
      </c>
      <c r="F23" s="15">
        <v>3.4463500416936641E-3</v>
      </c>
      <c r="G23" s="20"/>
    </row>
    <row r="24" spans="1:245" x14ac:dyDescent="0.25">
      <c r="A24" s="857" t="s">
        <v>29</v>
      </c>
      <c r="B24" s="858"/>
      <c r="C24" s="10" t="s">
        <v>19</v>
      </c>
      <c r="D24" s="14"/>
      <c r="E24" s="163"/>
      <c r="F24" s="18" t="e">
        <v>#DIV/0!</v>
      </c>
      <c r="G24" s="20"/>
    </row>
    <row r="25" spans="1:245" x14ac:dyDescent="0.25">
      <c r="A25" s="857" t="s">
        <v>30</v>
      </c>
      <c r="B25" s="858"/>
      <c r="C25" s="10" t="s">
        <v>19</v>
      </c>
      <c r="D25" s="14">
        <v>99.5</v>
      </c>
      <c r="E25" s="163">
        <v>99.98690909090908</v>
      </c>
      <c r="F25" s="15">
        <v>4.8935587026038199E-3</v>
      </c>
      <c r="G25" s="20"/>
    </row>
    <row r="26" spans="1:245" x14ac:dyDescent="0.25">
      <c r="A26" s="857" t="s">
        <v>31</v>
      </c>
      <c r="B26" s="858"/>
      <c r="C26" s="10" t="s">
        <v>19</v>
      </c>
      <c r="D26" s="14"/>
      <c r="E26" s="163"/>
      <c r="F26" s="18" t="e">
        <v>#DIV/0!</v>
      </c>
      <c r="G26" s="20"/>
    </row>
    <row r="27" spans="1:245" x14ac:dyDescent="0.25">
      <c r="A27" s="857" t="s">
        <v>32</v>
      </c>
      <c r="B27" s="858"/>
      <c r="C27" s="10" t="s">
        <v>19</v>
      </c>
      <c r="D27" s="14"/>
      <c r="E27" s="166"/>
      <c r="F27" s="18" t="e">
        <v>#DIV/0!</v>
      </c>
      <c r="G27" s="20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</row>
    <row r="28" spans="1:245" x14ac:dyDescent="0.25">
      <c r="A28" s="869" t="s">
        <v>33</v>
      </c>
      <c r="B28" s="870"/>
      <c r="C28" s="10"/>
      <c r="D28" s="23"/>
      <c r="E28" s="167"/>
      <c r="F28" s="18" t="e">
        <v>#DIV/0!</v>
      </c>
      <c r="G28" s="20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</row>
    <row r="29" spans="1:245" ht="17.25" x14ac:dyDescent="0.25">
      <c r="A29" s="869" t="s">
        <v>34</v>
      </c>
      <c r="B29" s="870"/>
      <c r="C29" s="10" t="s">
        <v>35</v>
      </c>
      <c r="D29" s="24">
        <v>137</v>
      </c>
      <c r="E29" s="168">
        <v>136.49125327831186</v>
      </c>
      <c r="F29" s="15">
        <v>-3.7134797203513922E-3</v>
      </c>
      <c r="G29" s="20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</row>
    <row r="30" spans="1:245" x14ac:dyDescent="0.25">
      <c r="A30" s="857" t="s">
        <v>36</v>
      </c>
      <c r="B30" s="858"/>
      <c r="C30" s="10" t="s">
        <v>37</v>
      </c>
      <c r="D30" s="24">
        <v>130</v>
      </c>
      <c r="E30" s="168">
        <v>126.08695652173913</v>
      </c>
      <c r="F30" s="15">
        <v>-3.0100334448160574E-2</v>
      </c>
      <c r="G30" s="20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</row>
    <row r="31" spans="1:245" x14ac:dyDescent="0.25">
      <c r="A31" s="857" t="s">
        <v>38</v>
      </c>
      <c r="B31" s="858"/>
      <c r="C31" s="10" t="s">
        <v>37</v>
      </c>
      <c r="D31" s="24">
        <v>110</v>
      </c>
      <c r="E31" s="168">
        <v>108.51242581099758</v>
      </c>
      <c r="F31" s="15">
        <v>-1.352340171820378E-2</v>
      </c>
      <c r="G31" s="20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</row>
    <row r="32" spans="1:245" x14ac:dyDescent="0.25">
      <c r="A32" s="857" t="s">
        <v>39</v>
      </c>
      <c r="B32" s="858"/>
      <c r="C32" s="10" t="s">
        <v>37</v>
      </c>
      <c r="D32" s="24"/>
      <c r="E32" s="168"/>
      <c r="F32" s="18" t="e">
        <v>#DIV/0!</v>
      </c>
      <c r="G32" s="20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  <c r="IJ32" s="22"/>
      <c r="IK32" s="22"/>
    </row>
    <row r="33" spans="1:245" x14ac:dyDescent="0.25">
      <c r="A33" s="857" t="s">
        <v>40</v>
      </c>
      <c r="B33" s="858"/>
      <c r="C33" s="10" t="s">
        <v>37</v>
      </c>
      <c r="D33" s="24">
        <v>120.5</v>
      </c>
      <c r="E33" s="168">
        <v>118.16443236624866</v>
      </c>
      <c r="F33" s="15">
        <v>-1.9382304014533933E-2</v>
      </c>
      <c r="G33" s="20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</row>
    <row r="34" spans="1:245" x14ac:dyDescent="0.25">
      <c r="A34" s="857" t="s">
        <v>41</v>
      </c>
      <c r="B34" s="858"/>
      <c r="C34" s="10" t="s">
        <v>37</v>
      </c>
      <c r="D34" s="24"/>
      <c r="E34" s="168"/>
      <c r="F34" s="18" t="e">
        <v>#DIV/0!</v>
      </c>
      <c r="G34" s="20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</row>
    <row r="35" spans="1:245" x14ac:dyDescent="0.25">
      <c r="A35" s="857" t="s">
        <v>42</v>
      </c>
      <c r="B35" s="858"/>
      <c r="C35" s="10" t="s">
        <v>37</v>
      </c>
      <c r="D35" s="24"/>
      <c r="E35" s="168"/>
      <c r="F35" s="18" t="e">
        <v>#DIV/0!</v>
      </c>
      <c r="G35" s="20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</row>
    <row r="36" spans="1:245" x14ac:dyDescent="0.25">
      <c r="A36" s="857" t="s">
        <v>43</v>
      </c>
      <c r="B36" s="858"/>
      <c r="C36" s="10" t="s">
        <v>37</v>
      </c>
      <c r="D36" s="24"/>
      <c r="E36" s="168"/>
      <c r="F36" s="18" t="e">
        <v>#DIV/0!</v>
      </c>
      <c r="G36" s="20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</row>
    <row r="37" spans="1:245" ht="17.25" x14ac:dyDescent="0.25">
      <c r="A37" s="869" t="s">
        <v>44</v>
      </c>
      <c r="B37" s="870"/>
      <c r="C37" s="10" t="s">
        <v>35</v>
      </c>
      <c r="D37" s="24">
        <v>46</v>
      </c>
      <c r="E37" s="168">
        <v>45.510631387033648</v>
      </c>
      <c r="F37" s="15">
        <v>-1.0638448107964178E-2</v>
      </c>
      <c r="G37" s="20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</row>
    <row r="38" spans="1:245" x14ac:dyDescent="0.25">
      <c r="A38" s="857" t="s">
        <v>36</v>
      </c>
      <c r="B38" s="858"/>
      <c r="C38" s="10" t="s">
        <v>37</v>
      </c>
      <c r="D38" s="24">
        <v>43.5</v>
      </c>
      <c r="E38" s="168">
        <v>41.434782608695649</v>
      </c>
      <c r="F38" s="15">
        <v>-4.7476261869065547E-2</v>
      </c>
      <c r="G38" s="20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  <c r="IJ38" s="22"/>
      <c r="IK38" s="22"/>
    </row>
    <row r="39" spans="1:245" x14ac:dyDescent="0.25">
      <c r="A39" s="857" t="s">
        <v>38</v>
      </c>
      <c r="B39" s="858"/>
      <c r="C39" s="10" t="s">
        <v>37</v>
      </c>
      <c r="D39" s="24">
        <v>37</v>
      </c>
      <c r="E39" s="168">
        <v>36.174422071058835</v>
      </c>
      <c r="F39" s="15">
        <v>-2.231291699840986E-2</v>
      </c>
      <c r="G39" s="20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</row>
    <row r="40" spans="1:245" x14ac:dyDescent="0.25">
      <c r="A40" s="857" t="s">
        <v>39</v>
      </c>
      <c r="B40" s="858"/>
      <c r="C40" s="10" t="s">
        <v>37</v>
      </c>
      <c r="D40" s="24"/>
      <c r="E40" s="168"/>
      <c r="F40" s="18" t="e">
        <v>#DIV/0!</v>
      </c>
      <c r="G40" s="20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</row>
    <row r="41" spans="1:245" x14ac:dyDescent="0.25">
      <c r="A41" s="857" t="s">
        <v>40</v>
      </c>
      <c r="B41" s="858"/>
      <c r="C41" s="10" t="s">
        <v>37</v>
      </c>
      <c r="D41" s="24">
        <v>40</v>
      </c>
      <c r="E41" s="168">
        <v>39.419495549259224</v>
      </c>
      <c r="F41" s="15">
        <v>-1.4512611268519392E-2</v>
      </c>
      <c r="G41" s="20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</row>
    <row r="42" spans="1:245" x14ac:dyDescent="0.25">
      <c r="A42" s="857" t="s">
        <v>41</v>
      </c>
      <c r="B42" s="858"/>
      <c r="C42" s="10" t="s">
        <v>37</v>
      </c>
      <c r="D42" s="24"/>
      <c r="E42" s="168"/>
      <c r="F42" s="18" t="e">
        <v>#DIV/0!</v>
      </c>
      <c r="G42" s="20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  <c r="IK42" s="22"/>
    </row>
    <row r="43" spans="1:245" x14ac:dyDescent="0.25">
      <c r="A43" s="857" t="s">
        <v>42</v>
      </c>
      <c r="B43" s="858"/>
      <c r="C43" s="10" t="s">
        <v>37</v>
      </c>
      <c r="D43" s="24"/>
      <c r="E43" s="168"/>
      <c r="F43" s="18" t="e">
        <v>#DIV/0!</v>
      </c>
      <c r="G43" s="20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</row>
    <row r="44" spans="1:245" x14ac:dyDescent="0.25">
      <c r="A44" s="857" t="s">
        <v>43</v>
      </c>
      <c r="B44" s="858"/>
      <c r="C44" s="10" t="s">
        <v>37</v>
      </c>
      <c r="D44" s="24"/>
      <c r="E44" s="168"/>
      <c r="F44" s="18" t="e">
        <v>#DIV/0!</v>
      </c>
      <c r="G44" s="20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  <c r="IJ44" s="22"/>
      <c r="IK44" s="22"/>
    </row>
    <row r="45" spans="1:245" x14ac:dyDescent="0.25">
      <c r="A45" s="867" t="s">
        <v>45</v>
      </c>
      <c r="B45" s="868"/>
      <c r="C45" s="10" t="s">
        <v>35</v>
      </c>
      <c r="D45" s="25">
        <v>0.09</v>
      </c>
      <c r="E45" s="169">
        <v>8.6531818000357349E-2</v>
      </c>
      <c r="F45" s="15">
        <v>-3.8535355551584972E-2</v>
      </c>
      <c r="G45" s="20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  <c r="II45" s="22"/>
      <c r="IJ45" s="22"/>
      <c r="IK45" s="22"/>
    </row>
    <row r="46" spans="1:245" x14ac:dyDescent="0.25">
      <c r="A46" s="857" t="s">
        <v>36</v>
      </c>
      <c r="B46" s="858"/>
      <c r="C46" s="10" t="s">
        <v>37</v>
      </c>
      <c r="D46" s="25">
        <v>8.4000000000000005E-2</v>
      </c>
      <c r="E46" s="169">
        <v>8.1902810393152031E-2</v>
      </c>
      <c r="F46" s="15">
        <v>-2.4966542938666354E-2</v>
      </c>
      <c r="G46" s="20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</row>
    <row r="47" spans="1:245" x14ac:dyDescent="0.25">
      <c r="A47" s="857" t="s">
        <v>38</v>
      </c>
      <c r="B47" s="858"/>
      <c r="C47" s="10" t="s">
        <v>37</v>
      </c>
      <c r="D47" s="25">
        <v>7.5999999999999998E-2</v>
      </c>
      <c r="E47" s="169">
        <v>6.8156907617324416E-2</v>
      </c>
      <c r="F47" s="15">
        <v>-0.10319858398257345</v>
      </c>
      <c r="G47" s="20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  <c r="IK47" s="22"/>
    </row>
    <row r="48" spans="1:245" x14ac:dyDescent="0.25">
      <c r="A48" s="857" t="s">
        <v>39</v>
      </c>
      <c r="B48" s="858"/>
      <c r="C48" s="10"/>
      <c r="D48" s="25"/>
      <c r="E48" s="169"/>
      <c r="F48" s="18" t="e">
        <v>#DIV/0!</v>
      </c>
      <c r="G48" s="20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  <c r="IK48" s="22"/>
    </row>
    <row r="49" spans="1:245" x14ac:dyDescent="0.25">
      <c r="A49" s="857" t="s">
        <v>40</v>
      </c>
      <c r="B49" s="858"/>
      <c r="C49" s="10" t="s">
        <v>37</v>
      </c>
      <c r="D49" s="25">
        <v>8.3000000000000004E-2</v>
      </c>
      <c r="E49" s="169">
        <v>7.4673456714822006E-2</v>
      </c>
      <c r="F49" s="15">
        <v>-0.10031979861660238</v>
      </c>
      <c r="G49" s="20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</row>
    <row r="50" spans="1:245" x14ac:dyDescent="0.25">
      <c r="A50" s="857" t="s">
        <v>41</v>
      </c>
      <c r="B50" s="858"/>
      <c r="C50" s="10" t="s">
        <v>37</v>
      </c>
      <c r="D50" s="25"/>
      <c r="E50" s="169"/>
      <c r="F50" s="18" t="e">
        <v>#DIV/0!</v>
      </c>
      <c r="G50" s="20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</row>
    <row r="51" spans="1:245" x14ac:dyDescent="0.25">
      <c r="A51" s="857" t="s">
        <v>42</v>
      </c>
      <c r="B51" s="858"/>
      <c r="C51" s="10" t="s">
        <v>37</v>
      </c>
      <c r="D51" s="25"/>
      <c r="E51" s="169"/>
      <c r="F51" s="18" t="e">
        <v>#DIV/0!</v>
      </c>
      <c r="G51" s="20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</row>
    <row r="52" spans="1:245" x14ac:dyDescent="0.25">
      <c r="A52" s="857" t="s">
        <v>43</v>
      </c>
      <c r="B52" s="858"/>
      <c r="C52" s="10" t="s">
        <v>37</v>
      </c>
      <c r="D52" s="25"/>
      <c r="E52" s="169"/>
      <c r="F52" s="18" t="e">
        <v>#DIV/0!</v>
      </c>
      <c r="G52" s="20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  <c r="IJ52" s="22"/>
      <c r="IK52" s="22"/>
    </row>
    <row r="53" spans="1:245" x14ac:dyDescent="0.25">
      <c r="A53" s="867" t="s">
        <v>46</v>
      </c>
      <c r="B53" s="868"/>
      <c r="C53" s="10" t="s">
        <v>35</v>
      </c>
      <c r="D53" s="25">
        <v>0.24</v>
      </c>
      <c r="E53" s="169">
        <v>0.23226377406346205</v>
      </c>
      <c r="F53" s="15">
        <v>-3.2234274735574768E-2</v>
      </c>
      <c r="G53" s="20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  <c r="IJ53" s="22"/>
      <c r="IK53" s="22"/>
    </row>
    <row r="54" spans="1:245" x14ac:dyDescent="0.25">
      <c r="A54" s="857" t="s">
        <v>36</v>
      </c>
      <c r="B54" s="858"/>
      <c r="C54" s="10" t="s">
        <v>37</v>
      </c>
      <c r="D54" s="25">
        <v>0.22500000000000001</v>
      </c>
      <c r="E54" s="169">
        <v>0.2210658942175</v>
      </c>
      <c r="F54" s="15">
        <v>-1.74849145888889E-2</v>
      </c>
      <c r="G54" s="20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  <c r="IJ54" s="22"/>
      <c r="IK54" s="22"/>
    </row>
    <row r="55" spans="1:245" x14ac:dyDescent="0.25">
      <c r="A55" s="857" t="s">
        <v>38</v>
      </c>
      <c r="B55" s="858"/>
      <c r="C55" s="10" t="s">
        <v>37</v>
      </c>
      <c r="D55" s="25">
        <v>0.2</v>
      </c>
      <c r="E55" s="169">
        <v>0.18293648151499675</v>
      </c>
      <c r="F55" s="15">
        <v>-8.5317592425016298E-2</v>
      </c>
      <c r="G55" s="20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  <c r="IK55" s="22"/>
    </row>
    <row r="56" spans="1:245" x14ac:dyDescent="0.25">
      <c r="A56" s="857" t="s">
        <v>39</v>
      </c>
      <c r="B56" s="858"/>
      <c r="C56" s="10" t="s">
        <v>37</v>
      </c>
      <c r="D56" s="25"/>
      <c r="E56" s="169"/>
      <c r="F56" s="18" t="e">
        <v>#DIV/0!</v>
      </c>
      <c r="G56" s="20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  <c r="II56" s="22"/>
      <c r="IJ56" s="22"/>
      <c r="IK56" s="22"/>
    </row>
    <row r="57" spans="1:245" x14ac:dyDescent="0.25">
      <c r="A57" s="857" t="s">
        <v>40</v>
      </c>
      <c r="B57" s="858"/>
      <c r="C57" s="10" t="s">
        <v>37</v>
      </c>
      <c r="D57" s="25">
        <v>0.22</v>
      </c>
      <c r="E57" s="169">
        <v>0.2006340047996801</v>
      </c>
      <c r="F57" s="15">
        <v>-8.8027250910544988E-2</v>
      </c>
      <c r="G57" s="20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  <c r="II57" s="22"/>
      <c r="IJ57" s="22"/>
      <c r="IK57" s="22"/>
    </row>
    <row r="58" spans="1:245" x14ac:dyDescent="0.25">
      <c r="A58" s="857" t="s">
        <v>41</v>
      </c>
      <c r="B58" s="858"/>
      <c r="C58" s="10" t="s">
        <v>37</v>
      </c>
      <c r="D58" s="25"/>
      <c r="E58" s="169"/>
      <c r="F58" s="18" t="e">
        <v>#DIV/0!</v>
      </c>
      <c r="G58" s="20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  <c r="IJ58" s="22"/>
      <c r="IK58" s="22"/>
    </row>
    <row r="59" spans="1:245" x14ac:dyDescent="0.25">
      <c r="A59" s="857" t="s">
        <v>42</v>
      </c>
      <c r="B59" s="858"/>
      <c r="C59" s="10" t="s">
        <v>37</v>
      </c>
      <c r="D59" s="25"/>
      <c r="E59" s="169"/>
      <c r="F59" s="18" t="e">
        <v>#DIV/0!</v>
      </c>
      <c r="G59" s="20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  <c r="GW59" s="22"/>
      <c r="GX59" s="22"/>
      <c r="GY59" s="22"/>
      <c r="GZ59" s="22"/>
      <c r="HA59" s="22"/>
      <c r="HB59" s="22"/>
      <c r="HC59" s="22"/>
      <c r="HD59" s="22"/>
      <c r="HE59" s="22"/>
      <c r="HF59" s="22"/>
      <c r="HG59" s="22"/>
      <c r="HH59" s="22"/>
      <c r="HI59" s="22"/>
      <c r="HJ59" s="22"/>
      <c r="HK59" s="22"/>
      <c r="HL59" s="22"/>
      <c r="HM59" s="22"/>
      <c r="HN59" s="22"/>
      <c r="HO59" s="22"/>
      <c r="HP59" s="22"/>
      <c r="HQ59" s="22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  <c r="IH59" s="22"/>
      <c r="II59" s="22"/>
      <c r="IJ59" s="22"/>
      <c r="IK59" s="22"/>
    </row>
    <row r="60" spans="1:245" x14ac:dyDescent="0.25">
      <c r="A60" s="857" t="s">
        <v>43</v>
      </c>
      <c r="B60" s="858"/>
      <c r="C60" s="10" t="s">
        <v>37</v>
      </c>
      <c r="D60" s="25"/>
      <c r="E60" s="169"/>
      <c r="F60" s="18" t="e">
        <v>#DIV/0!</v>
      </c>
      <c r="G60" s="20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  <c r="IJ60" s="22"/>
      <c r="IK60" s="22"/>
    </row>
    <row r="61" spans="1:245" ht="17.25" x14ac:dyDescent="0.25">
      <c r="A61" s="863" t="s">
        <v>47</v>
      </c>
      <c r="B61" s="864"/>
      <c r="C61" s="10" t="s">
        <v>35</v>
      </c>
      <c r="D61" s="26">
        <v>186</v>
      </c>
      <c r="E61" s="170">
        <v>185.16283267667146</v>
      </c>
      <c r="F61" s="15">
        <v>-4.5008995877878679E-3</v>
      </c>
      <c r="G61" s="20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  <c r="IJ61" s="22"/>
      <c r="IK61" s="22"/>
    </row>
    <row r="62" spans="1:245" x14ac:dyDescent="0.25">
      <c r="A62" s="857" t="s">
        <v>48</v>
      </c>
      <c r="B62" s="858"/>
      <c r="C62" s="10" t="s">
        <v>37</v>
      </c>
      <c r="D62" s="26"/>
      <c r="E62" s="170"/>
      <c r="F62" s="18" t="e">
        <v>#DIV/0!</v>
      </c>
      <c r="G62" s="20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  <c r="II62" s="22"/>
      <c r="IJ62" s="22"/>
      <c r="IK62" s="22"/>
    </row>
    <row r="63" spans="1:245" x14ac:dyDescent="0.25">
      <c r="A63" s="857" t="s">
        <v>49</v>
      </c>
      <c r="B63" s="858"/>
      <c r="C63" s="10" t="s">
        <v>37</v>
      </c>
      <c r="D63" s="26">
        <v>166.5</v>
      </c>
      <c r="E63" s="170">
        <v>162.64462809917356</v>
      </c>
      <c r="F63" s="15">
        <v>-2.3155386791750394E-2</v>
      </c>
      <c r="G63" s="20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  <c r="IJ63" s="22"/>
      <c r="IK63" s="22"/>
    </row>
    <row r="64" spans="1:245" x14ac:dyDescent="0.25">
      <c r="A64" s="857" t="s">
        <v>50</v>
      </c>
      <c r="B64" s="858"/>
      <c r="C64" s="10" t="s">
        <v>37</v>
      </c>
      <c r="D64" s="26"/>
      <c r="E64" s="170"/>
      <c r="F64" s="18" t="e">
        <v>#DIV/0!</v>
      </c>
      <c r="G64" s="20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  <c r="IJ64" s="22"/>
      <c r="IK64" s="22"/>
    </row>
    <row r="65" spans="1:245" x14ac:dyDescent="0.25">
      <c r="A65" s="867" t="s">
        <v>200</v>
      </c>
      <c r="B65" s="868"/>
      <c r="C65" s="10" t="s">
        <v>35</v>
      </c>
      <c r="D65" s="27">
        <v>0.09</v>
      </c>
      <c r="E65" s="171">
        <v>8.9079748151584925E-2</v>
      </c>
      <c r="F65" s="15">
        <v>-1.0225020537945237E-2</v>
      </c>
      <c r="G65" s="20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  <c r="IH65" s="22"/>
      <c r="II65" s="22"/>
      <c r="IJ65" s="22"/>
      <c r="IK65" s="22"/>
    </row>
    <row r="66" spans="1:245" x14ac:dyDescent="0.25">
      <c r="A66" s="857" t="s">
        <v>48</v>
      </c>
      <c r="B66" s="858"/>
      <c r="C66" s="10" t="s">
        <v>37</v>
      </c>
      <c r="D66" s="27"/>
      <c r="E66" s="171"/>
      <c r="F66" s="18" t="e">
        <v>#DIV/0!</v>
      </c>
      <c r="G66" s="20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  <c r="ID66" s="22"/>
      <c r="IE66" s="22"/>
      <c r="IF66" s="22"/>
      <c r="IG66" s="22"/>
      <c r="IH66" s="22"/>
      <c r="II66" s="22"/>
      <c r="IJ66" s="22"/>
      <c r="IK66" s="22"/>
    </row>
    <row r="67" spans="1:245" x14ac:dyDescent="0.25">
      <c r="A67" s="857" t="s">
        <v>49</v>
      </c>
      <c r="B67" s="858"/>
      <c r="C67" s="10" t="s">
        <v>37</v>
      </c>
      <c r="D67" s="27">
        <v>8.3500000000000005E-2</v>
      </c>
      <c r="E67" s="171">
        <v>7.8478942148760333E-2</v>
      </c>
      <c r="F67" s="15">
        <v>-6.0132429356163725E-2</v>
      </c>
      <c r="G67" s="20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  <c r="ID67" s="22"/>
      <c r="IE67" s="22"/>
      <c r="IF67" s="22"/>
      <c r="IG67" s="22"/>
      <c r="IH67" s="22"/>
      <c r="II67" s="22"/>
      <c r="IJ67" s="22"/>
      <c r="IK67" s="22"/>
    </row>
    <row r="68" spans="1:245" x14ac:dyDescent="0.25">
      <c r="A68" s="857" t="s">
        <v>50</v>
      </c>
      <c r="B68" s="858"/>
      <c r="C68" s="10" t="s">
        <v>37</v>
      </c>
      <c r="D68" s="27"/>
      <c r="E68" s="171"/>
      <c r="F68" s="18" t="e">
        <v>#DIV/0!</v>
      </c>
      <c r="G68" s="20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  <c r="EQ68" s="22"/>
      <c r="ER68" s="22"/>
      <c r="ES68" s="22"/>
      <c r="ET68" s="22"/>
      <c r="EU68" s="22"/>
      <c r="EV68" s="22"/>
      <c r="EW68" s="22"/>
      <c r="EX68" s="22"/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  <c r="GW68" s="22"/>
      <c r="GX68" s="22"/>
      <c r="GY68" s="22"/>
      <c r="GZ68" s="22"/>
      <c r="HA68" s="22"/>
      <c r="HB68" s="22"/>
      <c r="HC68" s="22"/>
      <c r="HD68" s="22"/>
      <c r="HE68" s="22"/>
      <c r="HF68" s="22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22"/>
      <c r="HR68" s="22"/>
      <c r="HS68" s="22"/>
      <c r="HT68" s="22"/>
      <c r="HU68" s="22"/>
      <c r="HV68" s="22"/>
      <c r="HW68" s="22"/>
      <c r="HX68" s="22"/>
      <c r="HY68" s="22"/>
      <c r="HZ68" s="22"/>
      <c r="IA68" s="22"/>
      <c r="IB68" s="22"/>
      <c r="IC68" s="22"/>
      <c r="ID68" s="22"/>
      <c r="IE68" s="22"/>
      <c r="IF68" s="22"/>
      <c r="IG68" s="22"/>
      <c r="IH68" s="22"/>
      <c r="II68" s="22"/>
      <c r="IJ68" s="22"/>
      <c r="IK68" s="22"/>
    </row>
    <row r="69" spans="1:245" x14ac:dyDescent="0.25">
      <c r="A69" s="867" t="s">
        <v>51</v>
      </c>
      <c r="B69" s="868"/>
      <c r="C69" s="10" t="s">
        <v>35</v>
      </c>
      <c r="D69" s="28">
        <v>0.25</v>
      </c>
      <c r="E69" s="171">
        <v>0.24119208956354196</v>
      </c>
      <c r="F69" s="15">
        <v>-3.5231641745832154E-2</v>
      </c>
      <c r="G69" s="20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  <c r="GW69" s="22"/>
      <c r="GX69" s="22"/>
      <c r="GY69" s="22"/>
      <c r="GZ69" s="22"/>
      <c r="HA69" s="22"/>
      <c r="HB69" s="22"/>
      <c r="HC69" s="22"/>
      <c r="HD69" s="22"/>
      <c r="HE69" s="22"/>
      <c r="HF69" s="22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22"/>
      <c r="HR69" s="22"/>
      <c r="HS69" s="22"/>
      <c r="HT69" s="22"/>
      <c r="HU69" s="22"/>
      <c r="HV69" s="22"/>
      <c r="HW69" s="22"/>
      <c r="HX69" s="22"/>
      <c r="HY69" s="22"/>
      <c r="HZ69" s="22"/>
      <c r="IA69" s="22"/>
      <c r="IB69" s="22"/>
      <c r="IC69" s="22"/>
      <c r="ID69" s="22"/>
      <c r="IE69" s="22"/>
      <c r="IF69" s="22"/>
      <c r="IG69" s="22"/>
      <c r="IH69" s="22"/>
      <c r="II69" s="22"/>
      <c r="IJ69" s="22"/>
      <c r="IK69" s="22"/>
    </row>
    <row r="70" spans="1:245" x14ac:dyDescent="0.25">
      <c r="A70" s="857" t="s">
        <v>48</v>
      </c>
      <c r="B70" s="858"/>
      <c r="C70" s="10" t="s">
        <v>37</v>
      </c>
      <c r="D70" s="28"/>
      <c r="E70" s="172"/>
      <c r="F70" s="18" t="e">
        <v>#DIV/0!</v>
      </c>
      <c r="G70" s="20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  <c r="EC70" s="22"/>
      <c r="ED70" s="22"/>
      <c r="EE70" s="22"/>
      <c r="EF70" s="22"/>
      <c r="EG70" s="22"/>
      <c r="EH70" s="22"/>
      <c r="EI70" s="22"/>
      <c r="EJ70" s="22"/>
      <c r="EK70" s="22"/>
      <c r="EL70" s="22"/>
      <c r="EM70" s="22"/>
      <c r="EN70" s="22"/>
      <c r="EO70" s="22"/>
      <c r="EP70" s="22"/>
      <c r="EQ70" s="22"/>
      <c r="ER70" s="22"/>
      <c r="ES70" s="22"/>
      <c r="ET70" s="22"/>
      <c r="EU70" s="22"/>
      <c r="EV70" s="22"/>
      <c r="EW70" s="22"/>
      <c r="EX70" s="22"/>
      <c r="EY70" s="22"/>
      <c r="EZ70" s="22"/>
      <c r="FA70" s="22"/>
      <c r="FB70" s="22"/>
      <c r="FC70" s="22"/>
      <c r="FD70" s="22"/>
      <c r="FE70" s="22"/>
      <c r="FF70" s="22"/>
      <c r="FG70" s="22"/>
      <c r="FH70" s="22"/>
      <c r="FI70" s="22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/>
      <c r="GB70" s="22"/>
      <c r="GC70" s="22"/>
      <c r="GD70" s="22"/>
      <c r="GE70" s="22"/>
      <c r="GF70" s="22"/>
      <c r="GG70" s="22"/>
      <c r="GH70" s="22"/>
      <c r="GI70" s="22"/>
      <c r="GJ70" s="22"/>
      <c r="GK70" s="22"/>
      <c r="GL70" s="22"/>
      <c r="GM70" s="22"/>
      <c r="GN70" s="22"/>
      <c r="GO70" s="22"/>
      <c r="GP70" s="22"/>
      <c r="GQ70" s="22"/>
      <c r="GR70" s="22"/>
      <c r="GS70" s="22"/>
      <c r="GT70" s="22"/>
      <c r="GU70" s="22"/>
      <c r="GV70" s="22"/>
      <c r="GW70" s="22"/>
      <c r="GX70" s="22"/>
      <c r="GY70" s="22"/>
      <c r="GZ70" s="22"/>
      <c r="HA70" s="22"/>
      <c r="HB70" s="22"/>
      <c r="HC70" s="22"/>
      <c r="HD70" s="22"/>
      <c r="HE70" s="22"/>
      <c r="HF70" s="22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22"/>
      <c r="HR70" s="22"/>
      <c r="HS70" s="22"/>
      <c r="HT70" s="22"/>
      <c r="HU70" s="22"/>
      <c r="HV70" s="22"/>
      <c r="HW70" s="22"/>
      <c r="HX70" s="22"/>
      <c r="HY70" s="22"/>
      <c r="HZ70" s="22"/>
      <c r="IA70" s="22"/>
      <c r="IB70" s="22"/>
      <c r="IC70" s="22"/>
      <c r="ID70" s="22"/>
      <c r="IE70" s="22"/>
      <c r="IF70" s="22"/>
      <c r="IG70" s="22"/>
      <c r="IH70" s="22"/>
      <c r="II70" s="22"/>
      <c r="IJ70" s="22"/>
      <c r="IK70" s="22"/>
    </row>
    <row r="71" spans="1:245" x14ac:dyDescent="0.25">
      <c r="A71" s="857" t="s">
        <v>49</v>
      </c>
      <c r="B71" s="858"/>
      <c r="C71" s="10" t="s">
        <v>37</v>
      </c>
      <c r="D71" s="28">
        <v>0.216</v>
      </c>
      <c r="E71" s="172">
        <v>0.21304066115702477</v>
      </c>
      <c r="F71" s="15">
        <v>-1.370064279155196E-2</v>
      </c>
      <c r="G71" s="20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  <c r="EC71" s="22"/>
      <c r="ED71" s="22"/>
      <c r="EE71" s="22"/>
      <c r="EF71" s="22"/>
      <c r="EG71" s="22"/>
      <c r="EH71" s="22"/>
      <c r="EI71" s="22"/>
      <c r="EJ71" s="22"/>
      <c r="EK71" s="22"/>
      <c r="EL71" s="22"/>
      <c r="EM71" s="22"/>
      <c r="EN71" s="22"/>
      <c r="EO71" s="22"/>
      <c r="EP71" s="22"/>
      <c r="EQ71" s="22"/>
      <c r="ER71" s="22"/>
      <c r="ES71" s="22"/>
      <c r="ET71" s="22"/>
      <c r="EU71" s="22"/>
      <c r="EV71" s="22"/>
      <c r="EW71" s="22"/>
      <c r="EX71" s="22"/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2"/>
      <c r="GE71" s="22"/>
      <c r="GF71" s="22"/>
      <c r="GG71" s="22"/>
      <c r="GH71" s="22"/>
      <c r="GI71" s="22"/>
      <c r="GJ71" s="22"/>
      <c r="GK71" s="22"/>
      <c r="GL71" s="22"/>
      <c r="GM71" s="22"/>
      <c r="GN71" s="22"/>
      <c r="GO71" s="22"/>
      <c r="GP71" s="22"/>
      <c r="GQ71" s="22"/>
      <c r="GR71" s="22"/>
      <c r="GS71" s="22"/>
      <c r="GT71" s="22"/>
      <c r="GU71" s="22"/>
      <c r="GV71" s="22"/>
      <c r="GW71" s="22"/>
      <c r="GX71" s="22"/>
      <c r="GY71" s="22"/>
      <c r="GZ71" s="22"/>
      <c r="HA71" s="22"/>
      <c r="HB71" s="22"/>
      <c r="HC71" s="22"/>
      <c r="HD71" s="22"/>
      <c r="HE71" s="22"/>
      <c r="HF71" s="22"/>
      <c r="HG71" s="22"/>
      <c r="HH71" s="22"/>
      <c r="HI71" s="22"/>
      <c r="HJ71" s="22"/>
      <c r="HK71" s="22"/>
      <c r="HL71" s="22"/>
      <c r="HM71" s="22"/>
      <c r="HN71" s="22"/>
      <c r="HO71" s="22"/>
      <c r="HP71" s="22"/>
      <c r="HQ71" s="22"/>
      <c r="HR71" s="22"/>
      <c r="HS71" s="22"/>
      <c r="HT71" s="22"/>
      <c r="HU71" s="22"/>
      <c r="HV71" s="22"/>
      <c r="HW71" s="22"/>
      <c r="HX71" s="22"/>
      <c r="HY71" s="22"/>
      <c r="HZ71" s="22"/>
      <c r="IA71" s="22"/>
      <c r="IB71" s="22"/>
      <c r="IC71" s="22"/>
      <c r="ID71" s="22"/>
      <c r="IE71" s="22"/>
      <c r="IF71" s="22"/>
      <c r="IG71" s="22"/>
      <c r="IH71" s="22"/>
      <c r="II71" s="22"/>
      <c r="IJ71" s="22"/>
      <c r="IK71" s="22"/>
    </row>
    <row r="72" spans="1:245" x14ac:dyDescent="0.25">
      <c r="A72" s="857" t="s">
        <v>50</v>
      </c>
      <c r="B72" s="858"/>
      <c r="C72" s="10" t="s">
        <v>37</v>
      </c>
      <c r="D72" s="28"/>
      <c r="E72" s="172"/>
      <c r="F72" s="18" t="e">
        <v>#DIV/0!</v>
      </c>
      <c r="G72" s="20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22"/>
      <c r="HV72" s="22"/>
      <c r="HW72" s="22"/>
      <c r="HX72" s="22"/>
      <c r="HY72" s="22"/>
      <c r="HZ72" s="22"/>
      <c r="IA72" s="22"/>
      <c r="IB72" s="22"/>
      <c r="IC72" s="22"/>
      <c r="ID72" s="22"/>
      <c r="IE72" s="22"/>
      <c r="IF72" s="22"/>
      <c r="IG72" s="22"/>
      <c r="IH72" s="22"/>
      <c r="II72" s="22"/>
      <c r="IJ72" s="22"/>
      <c r="IK72" s="22"/>
    </row>
    <row r="73" spans="1:245" x14ac:dyDescent="0.25">
      <c r="A73" s="865" t="s">
        <v>52</v>
      </c>
      <c r="B73" s="866"/>
      <c r="C73" s="10" t="s">
        <v>35</v>
      </c>
      <c r="D73" s="29">
        <v>3.4000000000000002E-2</v>
      </c>
      <c r="E73" s="173">
        <v>3.115152918422058E-2</v>
      </c>
      <c r="F73" s="15">
        <v>-8.3778553405277109E-2</v>
      </c>
      <c r="G73" s="20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22"/>
      <c r="HT73" s="22"/>
      <c r="HU73" s="22"/>
      <c r="HV73" s="22"/>
      <c r="HW73" s="22"/>
      <c r="HX73" s="22"/>
      <c r="HY73" s="22"/>
      <c r="HZ73" s="22"/>
      <c r="IA73" s="22"/>
      <c r="IB73" s="22"/>
      <c r="IC73" s="22"/>
      <c r="ID73" s="22"/>
      <c r="IE73" s="22"/>
      <c r="IF73" s="22"/>
      <c r="IG73" s="22"/>
      <c r="IH73" s="22"/>
      <c r="II73" s="22"/>
      <c r="IJ73" s="22"/>
      <c r="IK73" s="22"/>
    </row>
    <row r="74" spans="1:245" x14ac:dyDescent="0.25">
      <c r="A74" s="857" t="s">
        <v>48</v>
      </c>
      <c r="B74" s="858"/>
      <c r="C74" s="10" t="s">
        <v>37</v>
      </c>
      <c r="D74" s="29"/>
      <c r="E74" s="173"/>
      <c r="F74" s="18" t="e">
        <v>#DIV/0!</v>
      </c>
      <c r="G74" s="20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  <c r="EC74" s="22"/>
      <c r="ED74" s="22"/>
      <c r="EE74" s="22"/>
      <c r="EF74" s="22"/>
      <c r="EG74" s="22"/>
      <c r="EH74" s="22"/>
      <c r="EI74" s="22"/>
      <c r="EJ74" s="22"/>
      <c r="EK74" s="22"/>
      <c r="EL74" s="22"/>
      <c r="EM74" s="22"/>
      <c r="EN74" s="22"/>
      <c r="EO74" s="22"/>
      <c r="EP74" s="22"/>
      <c r="EQ74" s="22"/>
      <c r="ER74" s="22"/>
      <c r="ES74" s="22"/>
      <c r="ET74" s="22"/>
      <c r="EU74" s="22"/>
      <c r="EV74" s="22"/>
      <c r="EW74" s="22"/>
      <c r="EX74" s="22"/>
      <c r="EY74" s="22"/>
      <c r="EZ74" s="22"/>
      <c r="FA74" s="22"/>
      <c r="FB74" s="22"/>
      <c r="FC74" s="22"/>
      <c r="FD74" s="22"/>
      <c r="FE74" s="22"/>
      <c r="FF74" s="22"/>
      <c r="FG74" s="22"/>
      <c r="FH74" s="22"/>
      <c r="FI74" s="22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2"/>
      <c r="GL74" s="22"/>
      <c r="GM74" s="22"/>
      <c r="GN74" s="22"/>
      <c r="GO74" s="22"/>
      <c r="GP74" s="22"/>
      <c r="GQ74" s="22"/>
      <c r="GR74" s="22"/>
      <c r="GS74" s="22"/>
      <c r="GT74" s="22"/>
      <c r="GU74" s="22"/>
      <c r="GV74" s="22"/>
      <c r="GW74" s="22"/>
      <c r="GX74" s="22"/>
      <c r="GY74" s="22"/>
      <c r="GZ74" s="22"/>
      <c r="HA74" s="22"/>
      <c r="HB74" s="22"/>
      <c r="HC74" s="22"/>
      <c r="HD74" s="22"/>
      <c r="HE74" s="22"/>
      <c r="HF74" s="22"/>
      <c r="HG74" s="22"/>
      <c r="HH74" s="22"/>
      <c r="HI74" s="22"/>
      <c r="HJ74" s="22"/>
      <c r="HK74" s="22"/>
      <c r="HL74" s="22"/>
      <c r="HM74" s="22"/>
      <c r="HN74" s="22"/>
      <c r="HO74" s="22"/>
      <c r="HP74" s="22"/>
      <c r="HQ74" s="22"/>
      <c r="HR74" s="22"/>
      <c r="HS74" s="22"/>
      <c r="HT74" s="22"/>
      <c r="HU74" s="22"/>
      <c r="HV74" s="22"/>
      <c r="HW74" s="22"/>
      <c r="HX74" s="22"/>
      <c r="HY74" s="22"/>
      <c r="HZ74" s="22"/>
      <c r="IA74" s="22"/>
      <c r="IB74" s="22"/>
      <c r="IC74" s="22"/>
      <c r="ID74" s="22"/>
      <c r="IE74" s="22"/>
      <c r="IF74" s="22"/>
      <c r="IG74" s="22"/>
      <c r="IH74" s="22"/>
      <c r="II74" s="22"/>
      <c r="IJ74" s="22"/>
      <c r="IK74" s="22"/>
    </row>
    <row r="75" spans="1:245" x14ac:dyDescent="0.25">
      <c r="A75" s="857" t="s">
        <v>49</v>
      </c>
      <c r="B75" s="858"/>
      <c r="C75" s="10" t="s">
        <v>37</v>
      </c>
      <c r="D75" s="29">
        <v>0.03</v>
      </c>
      <c r="E75" s="173">
        <v>2.6181818181818178E-2</v>
      </c>
      <c r="F75" s="15">
        <v>-0.12727272727272737</v>
      </c>
      <c r="G75" s="20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  <c r="EC75" s="22"/>
      <c r="ED75" s="22"/>
      <c r="EE75" s="22"/>
      <c r="EF75" s="22"/>
      <c r="EG75" s="22"/>
      <c r="EH75" s="22"/>
      <c r="EI75" s="22"/>
      <c r="EJ75" s="22"/>
      <c r="EK75" s="22"/>
      <c r="EL75" s="22"/>
      <c r="EM75" s="22"/>
      <c r="EN75" s="22"/>
      <c r="EO75" s="22"/>
      <c r="EP75" s="22"/>
      <c r="EQ75" s="22"/>
      <c r="ER75" s="22"/>
      <c r="ES75" s="22"/>
      <c r="ET75" s="22"/>
      <c r="EU75" s="22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2"/>
      <c r="HF75" s="22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22"/>
      <c r="HR75" s="22"/>
      <c r="HS75" s="22"/>
      <c r="HT75" s="22"/>
      <c r="HU75" s="22"/>
      <c r="HV75" s="22"/>
      <c r="HW75" s="22"/>
      <c r="HX75" s="22"/>
      <c r="HY75" s="22"/>
      <c r="HZ75" s="22"/>
      <c r="IA75" s="22"/>
      <c r="IB75" s="22"/>
      <c r="IC75" s="22"/>
      <c r="ID75" s="22"/>
      <c r="IE75" s="22"/>
      <c r="IF75" s="22"/>
      <c r="IG75" s="22"/>
      <c r="IH75" s="22"/>
      <c r="II75" s="22"/>
      <c r="IJ75" s="22"/>
      <c r="IK75" s="22"/>
    </row>
    <row r="76" spans="1:245" x14ac:dyDescent="0.25">
      <c r="A76" s="857" t="s">
        <v>50</v>
      </c>
      <c r="B76" s="858"/>
      <c r="C76" s="10" t="s">
        <v>37</v>
      </c>
      <c r="D76" s="29"/>
      <c r="E76" s="173"/>
      <c r="F76" s="18" t="e">
        <v>#DIV/0!</v>
      </c>
      <c r="G76" s="20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  <c r="EC76" s="22"/>
      <c r="ED76" s="22"/>
      <c r="EE76" s="22"/>
      <c r="EF76" s="22"/>
      <c r="EG76" s="22"/>
      <c r="EH76" s="22"/>
      <c r="EI76" s="22"/>
      <c r="EJ76" s="22"/>
      <c r="EK76" s="22"/>
      <c r="EL76" s="22"/>
      <c r="EM76" s="22"/>
      <c r="EN76" s="22"/>
      <c r="EO76" s="22"/>
      <c r="EP76" s="22"/>
      <c r="EQ76" s="22"/>
      <c r="ER76" s="22"/>
      <c r="ES76" s="22"/>
      <c r="ET76" s="22"/>
      <c r="EU76" s="22"/>
      <c r="EV76" s="22"/>
      <c r="EW76" s="22"/>
      <c r="EX76" s="22"/>
      <c r="EY76" s="22"/>
      <c r="EZ76" s="22"/>
      <c r="FA76" s="22"/>
      <c r="FB76" s="22"/>
      <c r="FC76" s="22"/>
      <c r="FD76" s="22"/>
      <c r="FE76" s="22"/>
      <c r="FF76" s="22"/>
      <c r="FG76" s="22"/>
      <c r="FH76" s="22"/>
      <c r="FI76" s="22"/>
      <c r="FJ76" s="22"/>
      <c r="FK76" s="22"/>
      <c r="FL76" s="22"/>
      <c r="FM76" s="22"/>
      <c r="FN76" s="22"/>
      <c r="FO76" s="22"/>
      <c r="FP76" s="22"/>
      <c r="FQ76" s="22"/>
      <c r="FR76" s="22"/>
      <c r="FS76" s="22"/>
      <c r="FT76" s="22"/>
      <c r="FU76" s="22"/>
      <c r="FV76" s="22"/>
      <c r="FW76" s="22"/>
      <c r="FX76" s="22"/>
      <c r="FY76" s="22"/>
      <c r="FZ76" s="22"/>
      <c r="GA76" s="22"/>
      <c r="GB76" s="22"/>
      <c r="GC76" s="22"/>
      <c r="GD76" s="22"/>
      <c r="GE76" s="22"/>
      <c r="GF76" s="22"/>
      <c r="GG76" s="22"/>
      <c r="GH76" s="22"/>
      <c r="GI76" s="22"/>
      <c r="GJ76" s="22"/>
      <c r="GK76" s="22"/>
      <c r="GL76" s="22"/>
      <c r="GM76" s="22"/>
      <c r="GN76" s="22"/>
      <c r="GO76" s="22"/>
      <c r="GP76" s="22"/>
      <c r="GQ76" s="22"/>
      <c r="GR76" s="22"/>
      <c r="GS76" s="22"/>
      <c r="GT76" s="22"/>
      <c r="GU76" s="22"/>
      <c r="GV76" s="22"/>
      <c r="GW76" s="22"/>
      <c r="GX76" s="22"/>
      <c r="GY76" s="22"/>
      <c r="GZ76" s="22"/>
      <c r="HA76" s="22"/>
      <c r="HB76" s="22"/>
      <c r="HC76" s="22"/>
      <c r="HD76" s="22"/>
      <c r="HE76" s="22"/>
      <c r="HF76" s="22"/>
      <c r="HG76" s="22"/>
      <c r="HH76" s="22"/>
      <c r="HI76" s="22"/>
      <c r="HJ76" s="22"/>
      <c r="HK76" s="22"/>
      <c r="HL76" s="22"/>
      <c r="HM76" s="22"/>
      <c r="HN76" s="22"/>
      <c r="HO76" s="22"/>
      <c r="HP76" s="22"/>
      <c r="HQ76" s="22"/>
      <c r="HR76" s="22"/>
      <c r="HS76" s="22"/>
      <c r="HT76" s="22"/>
      <c r="HU76" s="22"/>
      <c r="HV76" s="22"/>
      <c r="HW76" s="22"/>
      <c r="HX76" s="22"/>
      <c r="HY76" s="22"/>
      <c r="HZ76" s="22"/>
      <c r="IA76" s="22"/>
      <c r="IB76" s="22"/>
      <c r="IC76" s="22"/>
      <c r="ID76" s="22"/>
      <c r="IE76" s="22"/>
      <c r="IF76" s="22"/>
      <c r="IG76" s="22"/>
      <c r="IH76" s="22"/>
      <c r="II76" s="22"/>
      <c r="IJ76" s="22"/>
      <c r="IK76" s="22"/>
    </row>
    <row r="77" spans="1:245" ht="17.25" x14ac:dyDescent="0.25">
      <c r="A77" s="865" t="s">
        <v>53</v>
      </c>
      <c r="B77" s="866"/>
      <c r="C77" s="10" t="s">
        <v>35</v>
      </c>
      <c r="D77" s="29">
        <v>3.4000000000000002E-2</v>
      </c>
      <c r="E77" s="173">
        <v>3.1287707721552774E-2</v>
      </c>
      <c r="F77" s="15">
        <v>-7.9773302307271421E-2</v>
      </c>
      <c r="G77" s="20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22"/>
      <c r="HW77" s="22"/>
      <c r="HX77" s="22"/>
      <c r="HY77" s="22"/>
      <c r="HZ77" s="22"/>
      <c r="IA77" s="22"/>
      <c r="IB77" s="22"/>
      <c r="IC77" s="22"/>
      <c r="ID77" s="22"/>
      <c r="IE77" s="22"/>
      <c r="IF77" s="22"/>
      <c r="IG77" s="22"/>
      <c r="IH77" s="22"/>
      <c r="II77" s="22"/>
      <c r="IJ77" s="22"/>
      <c r="IK77" s="22"/>
    </row>
    <row r="78" spans="1:245" x14ac:dyDescent="0.25">
      <c r="A78" s="857" t="s">
        <v>36</v>
      </c>
      <c r="B78" s="858"/>
      <c r="C78" s="10" t="s">
        <v>37</v>
      </c>
      <c r="D78" s="29">
        <v>3.2000000000000001E-2</v>
      </c>
      <c r="E78" s="173">
        <v>2.7932666497597354E-2</v>
      </c>
      <c r="F78" s="15">
        <v>-0.12710417195008269</v>
      </c>
      <c r="G78" s="20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  <c r="EC78" s="22"/>
      <c r="ED78" s="22"/>
      <c r="EE78" s="22"/>
      <c r="EF78" s="22"/>
      <c r="EG78" s="22"/>
      <c r="EH78" s="22"/>
      <c r="EI78" s="22"/>
      <c r="EJ78" s="22"/>
      <c r="EK78" s="22"/>
      <c r="EL78" s="22"/>
      <c r="EM78" s="22"/>
      <c r="EN78" s="22"/>
      <c r="EO78" s="22"/>
      <c r="EP78" s="22"/>
      <c r="EQ78" s="22"/>
      <c r="ER78" s="22"/>
      <c r="ES78" s="22"/>
      <c r="ET78" s="22"/>
      <c r="EU78" s="22"/>
      <c r="EV78" s="22"/>
      <c r="EW78" s="22"/>
      <c r="EX78" s="22"/>
      <c r="EY78" s="22"/>
      <c r="EZ78" s="22"/>
      <c r="FA78" s="22"/>
      <c r="FB78" s="22"/>
      <c r="FC78" s="22"/>
      <c r="FD78" s="22"/>
      <c r="FE78" s="22"/>
      <c r="FF78" s="22"/>
      <c r="FG78" s="22"/>
      <c r="FH78" s="22"/>
      <c r="FI78" s="22"/>
      <c r="FJ78" s="22"/>
      <c r="FK78" s="22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  <c r="FZ78" s="22"/>
      <c r="GA78" s="22"/>
      <c r="GB78" s="22"/>
      <c r="GC78" s="22"/>
      <c r="GD78" s="22"/>
      <c r="GE78" s="22"/>
      <c r="GF78" s="22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22"/>
      <c r="GT78" s="22"/>
      <c r="GU78" s="22"/>
      <c r="GV78" s="22"/>
      <c r="GW78" s="22"/>
      <c r="GX78" s="22"/>
      <c r="GY78" s="22"/>
      <c r="GZ78" s="22"/>
      <c r="HA78" s="22"/>
      <c r="HB78" s="22"/>
      <c r="HC78" s="22"/>
      <c r="HD78" s="22"/>
      <c r="HE78" s="22"/>
      <c r="HF78" s="22"/>
      <c r="HG78" s="22"/>
      <c r="HH78" s="22"/>
      <c r="HI78" s="22"/>
      <c r="HJ78" s="22"/>
      <c r="HK78" s="22"/>
      <c r="HL78" s="22"/>
      <c r="HM78" s="22"/>
      <c r="HN78" s="22"/>
      <c r="HO78" s="22"/>
      <c r="HP78" s="22"/>
      <c r="HQ78" s="22"/>
      <c r="HR78" s="22"/>
      <c r="HS78" s="22"/>
      <c r="HT78" s="22"/>
      <c r="HU78" s="22"/>
      <c r="HV78" s="22"/>
      <c r="HW78" s="22"/>
      <c r="HX78" s="22"/>
      <c r="HY78" s="22"/>
      <c r="HZ78" s="22"/>
      <c r="IA78" s="22"/>
      <c r="IB78" s="22"/>
      <c r="IC78" s="22"/>
      <c r="ID78" s="22"/>
      <c r="IE78" s="22"/>
      <c r="IF78" s="22"/>
      <c r="IG78" s="22"/>
      <c r="IH78" s="22"/>
      <c r="II78" s="22"/>
      <c r="IJ78" s="22"/>
      <c r="IK78" s="22"/>
    </row>
    <row r="79" spans="1:245" x14ac:dyDescent="0.25">
      <c r="A79" s="857" t="s">
        <v>38</v>
      </c>
      <c r="B79" s="858"/>
      <c r="C79" s="10" t="s">
        <v>37</v>
      </c>
      <c r="D79" s="29">
        <v>2.8000000000000001E-2</v>
      </c>
      <c r="E79" s="173">
        <v>2.2564297135423725E-2</v>
      </c>
      <c r="F79" s="15">
        <v>-0.19413224516343841</v>
      </c>
      <c r="G79" s="20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  <c r="EC79" s="22"/>
      <c r="ED79" s="22"/>
      <c r="EE79" s="22"/>
      <c r="EF79" s="22"/>
      <c r="EG79" s="22"/>
      <c r="EH79" s="22"/>
      <c r="EI79" s="22"/>
      <c r="EJ79" s="22"/>
      <c r="EK79" s="22"/>
      <c r="EL79" s="22"/>
      <c r="EM79" s="22"/>
      <c r="EN79" s="22"/>
      <c r="EO79" s="22"/>
      <c r="EP79" s="22"/>
      <c r="EQ79" s="22"/>
      <c r="ER79" s="22"/>
      <c r="ES79" s="22"/>
      <c r="ET79" s="22"/>
      <c r="EU79" s="22"/>
      <c r="EV79" s="22"/>
      <c r="EW79" s="22"/>
      <c r="EX79" s="22"/>
      <c r="EY79" s="22"/>
      <c r="EZ79" s="22"/>
      <c r="FA79" s="22"/>
      <c r="FB79" s="22"/>
      <c r="FC79" s="22"/>
      <c r="FD79" s="22"/>
      <c r="FE79" s="22"/>
      <c r="FF79" s="22"/>
      <c r="FG79" s="22"/>
      <c r="FH79" s="22"/>
      <c r="FI79" s="22"/>
      <c r="FJ79" s="22"/>
      <c r="FK79" s="22"/>
      <c r="FL79" s="22"/>
      <c r="FM79" s="22"/>
      <c r="FN79" s="22"/>
      <c r="FO79" s="22"/>
      <c r="FP79" s="22"/>
      <c r="FQ79" s="22"/>
      <c r="FR79" s="22"/>
      <c r="FS79" s="22"/>
      <c r="FT79" s="22"/>
      <c r="FU79" s="22"/>
      <c r="FV79" s="22"/>
      <c r="FW79" s="22"/>
      <c r="FX79" s="22"/>
      <c r="FY79" s="22"/>
      <c r="FZ79" s="22"/>
      <c r="GA79" s="22"/>
      <c r="GB79" s="22"/>
      <c r="GC79" s="22"/>
      <c r="GD79" s="22"/>
      <c r="GE79" s="22"/>
      <c r="GF79" s="22"/>
      <c r="GG79" s="22"/>
      <c r="GH79" s="22"/>
      <c r="GI79" s="22"/>
      <c r="GJ79" s="22"/>
      <c r="GK79" s="22"/>
      <c r="GL79" s="22"/>
      <c r="GM79" s="22"/>
      <c r="GN79" s="22"/>
      <c r="GO79" s="22"/>
      <c r="GP79" s="22"/>
      <c r="GQ79" s="22"/>
      <c r="GR79" s="22"/>
      <c r="GS79" s="22"/>
      <c r="GT79" s="22"/>
      <c r="GU79" s="22"/>
      <c r="GV79" s="22"/>
      <c r="GW79" s="22"/>
      <c r="GX79" s="22"/>
      <c r="GY79" s="22"/>
      <c r="GZ79" s="22"/>
      <c r="HA79" s="22"/>
      <c r="HB79" s="22"/>
      <c r="HC79" s="22"/>
      <c r="HD79" s="22"/>
      <c r="HE79" s="22"/>
      <c r="HF79" s="22"/>
      <c r="HG79" s="22"/>
      <c r="HH79" s="22"/>
      <c r="HI79" s="22"/>
      <c r="HJ79" s="22"/>
      <c r="HK79" s="22"/>
      <c r="HL79" s="22"/>
      <c r="HM79" s="22"/>
      <c r="HN79" s="22"/>
      <c r="HO79" s="22"/>
      <c r="HP79" s="22"/>
      <c r="HQ79" s="22"/>
      <c r="HR79" s="22"/>
      <c r="HS79" s="22"/>
      <c r="HT79" s="22"/>
      <c r="HU79" s="22"/>
      <c r="HV79" s="22"/>
      <c r="HW79" s="22"/>
      <c r="HX79" s="22"/>
      <c r="HY79" s="22"/>
      <c r="HZ79" s="22"/>
      <c r="IA79" s="22"/>
      <c r="IB79" s="22"/>
      <c r="IC79" s="22"/>
      <c r="ID79" s="22"/>
      <c r="IE79" s="22"/>
      <c r="IF79" s="22"/>
      <c r="IG79" s="22"/>
      <c r="IH79" s="22"/>
      <c r="II79" s="22"/>
      <c r="IJ79" s="22"/>
      <c r="IK79" s="22"/>
    </row>
    <row r="80" spans="1:245" x14ac:dyDescent="0.25">
      <c r="A80" s="857" t="s">
        <v>39</v>
      </c>
      <c r="B80" s="858"/>
      <c r="C80" s="10" t="s">
        <v>37</v>
      </c>
      <c r="D80" s="29"/>
      <c r="E80" s="173"/>
      <c r="F80" s="18" t="e">
        <v>#DIV/0!</v>
      </c>
      <c r="G80" s="20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  <c r="EC80" s="22"/>
      <c r="ED80" s="22"/>
      <c r="EE80" s="22"/>
      <c r="EF80" s="22"/>
      <c r="EG80" s="22"/>
      <c r="EH80" s="22"/>
      <c r="EI80" s="22"/>
      <c r="EJ80" s="22"/>
      <c r="EK80" s="22"/>
      <c r="EL80" s="22"/>
      <c r="EM80" s="22"/>
      <c r="EN80" s="22"/>
      <c r="EO80" s="22"/>
      <c r="EP80" s="22"/>
      <c r="EQ80" s="22"/>
      <c r="ER80" s="22"/>
      <c r="ES80" s="22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  <c r="GW80" s="22"/>
      <c r="GX80" s="22"/>
      <c r="GY80" s="22"/>
      <c r="GZ80" s="22"/>
      <c r="HA80" s="22"/>
      <c r="HB80" s="22"/>
      <c r="HC80" s="22"/>
      <c r="HD80" s="22"/>
      <c r="HE80" s="22"/>
      <c r="HF80" s="22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22"/>
      <c r="HT80" s="22"/>
      <c r="HU80" s="22"/>
      <c r="HV80" s="22"/>
      <c r="HW80" s="22"/>
      <c r="HX80" s="22"/>
      <c r="HY80" s="22"/>
      <c r="HZ80" s="22"/>
      <c r="IA80" s="22"/>
      <c r="IB80" s="22"/>
      <c r="IC80" s="22"/>
      <c r="ID80" s="22"/>
      <c r="IE80" s="22"/>
      <c r="IF80" s="22"/>
      <c r="IG80" s="22"/>
      <c r="IH80" s="22"/>
      <c r="II80" s="22"/>
      <c r="IJ80" s="22"/>
      <c r="IK80" s="22"/>
    </row>
    <row r="81" spans="1:245" x14ac:dyDescent="0.25">
      <c r="A81" s="857" t="s">
        <v>40</v>
      </c>
      <c r="B81" s="858"/>
      <c r="C81" s="10" t="s">
        <v>37</v>
      </c>
      <c r="D81" s="29">
        <v>0.03</v>
      </c>
      <c r="E81" s="173">
        <v>2.6796901399074851E-2</v>
      </c>
      <c r="F81" s="15">
        <v>-0.1067699533641716</v>
      </c>
      <c r="G81" s="20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2"/>
      <c r="HW81" s="22"/>
      <c r="HX81" s="22"/>
      <c r="HY81" s="22"/>
      <c r="HZ81" s="22"/>
      <c r="IA81" s="22"/>
      <c r="IB81" s="22"/>
      <c r="IC81" s="22"/>
      <c r="ID81" s="22"/>
      <c r="IE81" s="22"/>
      <c r="IF81" s="22"/>
      <c r="IG81" s="22"/>
      <c r="IH81" s="22"/>
      <c r="II81" s="22"/>
      <c r="IJ81" s="22"/>
      <c r="IK81" s="22"/>
    </row>
    <row r="82" spans="1:245" x14ac:dyDescent="0.25">
      <c r="A82" s="857" t="s">
        <v>41</v>
      </c>
      <c r="B82" s="858"/>
      <c r="C82" s="10" t="s">
        <v>37</v>
      </c>
      <c r="D82" s="29"/>
      <c r="E82" s="173"/>
      <c r="F82" s="18" t="e">
        <v>#DIV/0!</v>
      </c>
      <c r="G82" s="20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  <c r="ID82" s="22"/>
      <c r="IE82" s="22"/>
      <c r="IF82" s="22"/>
      <c r="IG82" s="22"/>
      <c r="IH82" s="22"/>
      <c r="II82" s="22"/>
      <c r="IJ82" s="22"/>
      <c r="IK82" s="22"/>
    </row>
    <row r="83" spans="1:245" x14ac:dyDescent="0.25">
      <c r="A83" s="857" t="s">
        <v>42</v>
      </c>
      <c r="B83" s="858"/>
      <c r="C83" s="10" t="s">
        <v>37</v>
      </c>
      <c r="D83" s="29"/>
      <c r="E83" s="173"/>
      <c r="F83" s="18" t="e">
        <v>#DIV/0!</v>
      </c>
      <c r="G83" s="20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  <c r="EC83" s="22"/>
      <c r="ED83" s="22"/>
      <c r="EE83" s="22"/>
      <c r="EF83" s="22"/>
      <c r="EG83" s="22"/>
      <c r="EH83" s="22"/>
      <c r="EI83" s="22"/>
      <c r="EJ83" s="22"/>
      <c r="EK83" s="22"/>
      <c r="EL83" s="22"/>
      <c r="EM83" s="22"/>
      <c r="EN83" s="22"/>
      <c r="EO83" s="22"/>
      <c r="EP83" s="22"/>
      <c r="EQ83" s="22"/>
      <c r="ER83" s="22"/>
      <c r="ES83" s="22"/>
      <c r="ET83" s="22"/>
      <c r="EU83" s="22"/>
      <c r="EV83" s="22"/>
      <c r="EW83" s="22"/>
      <c r="EX83" s="22"/>
      <c r="EY83" s="22"/>
      <c r="EZ83" s="22"/>
      <c r="FA83" s="22"/>
      <c r="FB83" s="22"/>
      <c r="FC83" s="22"/>
      <c r="FD83" s="22"/>
      <c r="FE83" s="22"/>
      <c r="FF83" s="22"/>
      <c r="FG83" s="22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22"/>
      <c r="GT83" s="22"/>
      <c r="GU83" s="22"/>
      <c r="GV83" s="22"/>
      <c r="GW83" s="22"/>
      <c r="GX83" s="22"/>
      <c r="GY83" s="22"/>
      <c r="GZ83" s="22"/>
      <c r="HA83" s="22"/>
      <c r="HB83" s="22"/>
      <c r="HC83" s="22"/>
      <c r="HD83" s="22"/>
      <c r="HE83" s="22"/>
      <c r="HF83" s="22"/>
      <c r="HG83" s="22"/>
      <c r="HH83" s="22"/>
      <c r="HI83" s="22"/>
      <c r="HJ83" s="22"/>
      <c r="HK83" s="22"/>
      <c r="HL83" s="22"/>
      <c r="HM83" s="22"/>
      <c r="HN83" s="22"/>
      <c r="HO83" s="22"/>
      <c r="HP83" s="22"/>
      <c r="HQ83" s="22"/>
      <c r="HR83" s="22"/>
      <c r="HS83" s="22"/>
      <c r="HT83" s="22"/>
      <c r="HU83" s="22"/>
      <c r="HV83" s="22"/>
      <c r="HW83" s="22"/>
      <c r="HX83" s="22"/>
      <c r="HY83" s="22"/>
      <c r="HZ83" s="22"/>
      <c r="IA83" s="22"/>
      <c r="IB83" s="22"/>
      <c r="IC83" s="22"/>
      <c r="ID83" s="22"/>
      <c r="IE83" s="22"/>
      <c r="IF83" s="22"/>
      <c r="IG83" s="22"/>
      <c r="IH83" s="22"/>
      <c r="II83" s="22"/>
      <c r="IJ83" s="22"/>
      <c r="IK83" s="22"/>
    </row>
    <row r="84" spans="1:245" x14ac:dyDescent="0.25">
      <c r="A84" s="857" t="s">
        <v>43</v>
      </c>
      <c r="B84" s="858"/>
      <c r="C84" s="10" t="s">
        <v>37</v>
      </c>
      <c r="D84" s="29"/>
      <c r="E84" s="173"/>
      <c r="F84" s="18" t="e">
        <v>#DIV/0!</v>
      </c>
      <c r="G84" s="20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  <c r="IH84" s="22"/>
      <c r="II84" s="22"/>
      <c r="IJ84" s="22"/>
      <c r="IK84" s="22"/>
    </row>
    <row r="85" spans="1:245" x14ac:dyDescent="0.25">
      <c r="A85" s="863" t="s">
        <v>54</v>
      </c>
      <c r="B85" s="864"/>
      <c r="C85" s="10" t="s">
        <v>35</v>
      </c>
      <c r="D85" s="30" t="s">
        <v>55</v>
      </c>
      <c r="E85" s="174"/>
      <c r="F85" s="15"/>
      <c r="G85" s="20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22"/>
      <c r="IG85" s="22"/>
      <c r="IH85" s="22"/>
      <c r="II85" s="22"/>
      <c r="IJ85" s="22"/>
      <c r="IK85" s="22"/>
    </row>
    <row r="86" spans="1:245" x14ac:dyDescent="0.25">
      <c r="A86" s="857" t="s">
        <v>36</v>
      </c>
      <c r="B86" s="858"/>
      <c r="C86" s="10" t="s">
        <v>37</v>
      </c>
      <c r="D86" s="30">
        <v>1.3</v>
      </c>
      <c r="E86" s="174">
        <v>0.83333333333333337</v>
      </c>
      <c r="F86" s="15">
        <v>-0.35897435897435898</v>
      </c>
      <c r="G86" s="20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  <c r="EC86" s="22"/>
      <c r="ED86" s="22"/>
      <c r="EE86" s="22"/>
      <c r="EF86" s="22"/>
      <c r="EG86" s="22"/>
      <c r="EH86" s="22"/>
      <c r="EI86" s="22"/>
      <c r="EJ86" s="22"/>
      <c r="EK86" s="22"/>
      <c r="EL86" s="22"/>
      <c r="EM86" s="22"/>
      <c r="EN86" s="22"/>
      <c r="EO86" s="22"/>
      <c r="EP86" s="22"/>
      <c r="EQ86" s="22"/>
      <c r="ER86" s="22"/>
      <c r="ES86" s="22"/>
      <c r="ET86" s="22"/>
      <c r="EU86" s="22"/>
      <c r="EV86" s="22"/>
      <c r="EW86" s="22"/>
      <c r="EX86" s="22"/>
      <c r="EY86" s="22"/>
      <c r="EZ86" s="22"/>
      <c r="FA86" s="22"/>
      <c r="FB86" s="22"/>
      <c r="FC86" s="22"/>
      <c r="FD86" s="22"/>
      <c r="FE86" s="22"/>
      <c r="FF86" s="22"/>
      <c r="FG86" s="22"/>
      <c r="FH86" s="22"/>
      <c r="FI86" s="22"/>
      <c r="FJ86" s="22"/>
      <c r="FK86" s="22"/>
      <c r="FL86" s="22"/>
      <c r="FM86" s="22"/>
      <c r="FN86" s="22"/>
      <c r="FO86" s="22"/>
      <c r="FP86" s="22"/>
      <c r="FQ86" s="22"/>
      <c r="FR86" s="22"/>
      <c r="FS86" s="22"/>
      <c r="FT86" s="22"/>
      <c r="FU86" s="22"/>
      <c r="FV86" s="22"/>
      <c r="FW86" s="22"/>
      <c r="FX86" s="22"/>
      <c r="FY86" s="22"/>
      <c r="FZ86" s="22"/>
      <c r="GA86" s="22"/>
      <c r="GB86" s="22"/>
      <c r="GC86" s="22"/>
      <c r="GD86" s="22"/>
      <c r="GE86" s="22"/>
      <c r="GF86" s="22"/>
      <c r="GG86" s="22"/>
      <c r="GH86" s="22"/>
      <c r="GI86" s="22"/>
      <c r="GJ86" s="22"/>
      <c r="GK86" s="22"/>
      <c r="GL86" s="22"/>
      <c r="GM86" s="22"/>
      <c r="GN86" s="22"/>
      <c r="GO86" s="22"/>
      <c r="GP86" s="22"/>
      <c r="GQ86" s="22"/>
      <c r="GR86" s="22"/>
      <c r="GS86" s="22"/>
      <c r="GT86" s="22"/>
      <c r="GU86" s="22"/>
      <c r="GV86" s="22"/>
      <c r="GW86" s="22"/>
      <c r="GX86" s="22"/>
      <c r="GY86" s="22"/>
      <c r="GZ86" s="22"/>
      <c r="HA86" s="22"/>
      <c r="HB86" s="22"/>
      <c r="HC86" s="22"/>
      <c r="HD86" s="22"/>
      <c r="HE86" s="22"/>
      <c r="HF86" s="22"/>
      <c r="HG86" s="22"/>
      <c r="HH86" s="22"/>
      <c r="HI86" s="22"/>
      <c r="HJ86" s="22"/>
      <c r="HK86" s="22"/>
      <c r="HL86" s="22"/>
      <c r="HM86" s="22"/>
      <c r="HN86" s="22"/>
      <c r="HO86" s="22"/>
      <c r="HP86" s="22"/>
      <c r="HQ86" s="22"/>
      <c r="HR86" s="22"/>
      <c r="HS86" s="22"/>
      <c r="HT86" s="22"/>
      <c r="HU86" s="22"/>
      <c r="HV86" s="22"/>
      <c r="HW86" s="22"/>
      <c r="HX86" s="22"/>
      <c r="HY86" s="22"/>
      <c r="HZ86" s="22"/>
      <c r="IA86" s="22"/>
      <c r="IB86" s="22"/>
      <c r="IC86" s="22"/>
      <c r="ID86" s="22"/>
      <c r="IE86" s="22"/>
      <c r="IF86" s="22"/>
      <c r="IG86" s="22"/>
      <c r="IH86" s="22"/>
      <c r="II86" s="22"/>
      <c r="IJ86" s="22"/>
      <c r="IK86" s="22"/>
    </row>
    <row r="87" spans="1:245" x14ac:dyDescent="0.25">
      <c r="A87" s="857" t="s">
        <v>48</v>
      </c>
      <c r="B87" s="858"/>
      <c r="C87" s="10" t="s">
        <v>37</v>
      </c>
      <c r="D87" s="30"/>
      <c r="E87" s="174"/>
      <c r="F87" s="18" t="e">
        <v>#DIV/0!</v>
      </c>
      <c r="G87" s="20"/>
    </row>
    <row r="88" spans="1:245" x14ac:dyDescent="0.25">
      <c r="A88" s="857" t="s">
        <v>38</v>
      </c>
      <c r="B88" s="858"/>
      <c r="C88" s="10" t="s">
        <v>37</v>
      </c>
      <c r="D88" s="30">
        <v>1.1000000000000001</v>
      </c>
      <c r="E88" s="174">
        <v>0.91059378302935035</v>
      </c>
      <c r="F88" s="15">
        <v>-0.17218746997331794</v>
      </c>
      <c r="G88" s="20"/>
    </row>
    <row r="89" spans="1:245" x14ac:dyDescent="0.25">
      <c r="A89" s="857" t="s">
        <v>50</v>
      </c>
      <c r="B89" s="858"/>
      <c r="C89" s="10" t="s">
        <v>37</v>
      </c>
      <c r="D89" s="30"/>
      <c r="E89" s="174"/>
      <c r="F89" s="18" t="e">
        <v>#DIV/0!</v>
      </c>
      <c r="G89" s="20"/>
    </row>
    <row r="90" spans="1:245" x14ac:dyDescent="0.25">
      <c r="A90" s="857" t="s">
        <v>39</v>
      </c>
      <c r="B90" s="858"/>
      <c r="C90" s="10" t="s">
        <v>37</v>
      </c>
      <c r="D90" s="30"/>
      <c r="E90" s="174"/>
      <c r="F90" s="18" t="e">
        <v>#DIV/0!</v>
      </c>
      <c r="G90" s="20"/>
    </row>
    <row r="91" spans="1:245" x14ac:dyDescent="0.25">
      <c r="A91" s="857" t="s">
        <v>40</v>
      </c>
      <c r="B91" s="858"/>
      <c r="C91" s="10" t="s">
        <v>37</v>
      </c>
      <c r="D91" s="30">
        <v>1.1000000000000001</v>
      </c>
      <c r="E91" s="174">
        <v>0.84720578235575594</v>
      </c>
      <c r="F91" s="15">
        <v>-0.22981292513113102</v>
      </c>
      <c r="G91" s="20"/>
    </row>
    <row r="92" spans="1:245" x14ac:dyDescent="0.25">
      <c r="A92" s="857" t="s">
        <v>41</v>
      </c>
      <c r="B92" s="858"/>
      <c r="C92" s="10" t="s">
        <v>37</v>
      </c>
      <c r="D92" s="30"/>
      <c r="E92" s="174"/>
      <c r="F92" s="18" t="e">
        <v>#DIV/0!</v>
      </c>
      <c r="G92" s="20"/>
    </row>
    <row r="93" spans="1:245" x14ac:dyDescent="0.25">
      <c r="A93" s="857" t="s">
        <v>49</v>
      </c>
      <c r="B93" s="858"/>
      <c r="C93" s="10" t="s">
        <v>37</v>
      </c>
      <c r="D93" s="30">
        <v>1.1000000000000001</v>
      </c>
      <c r="E93" s="174">
        <v>1.0005509641873278</v>
      </c>
      <c r="F93" s="15">
        <v>-9.0408214375156615E-2</v>
      </c>
      <c r="G93" s="20"/>
    </row>
    <row r="94" spans="1:245" x14ac:dyDescent="0.25">
      <c r="A94" s="857" t="s">
        <v>42</v>
      </c>
      <c r="B94" s="858"/>
      <c r="C94" s="10" t="s">
        <v>37</v>
      </c>
      <c r="D94" s="30"/>
      <c r="E94" s="174"/>
      <c r="F94" s="18" t="e">
        <v>#DIV/0!</v>
      </c>
      <c r="G94" s="20"/>
    </row>
    <row r="95" spans="1:245" x14ac:dyDescent="0.25">
      <c r="A95" s="857" t="s">
        <v>43</v>
      </c>
      <c r="B95" s="858"/>
      <c r="C95" s="10" t="s">
        <v>37</v>
      </c>
      <c r="D95" s="30"/>
      <c r="E95" s="174"/>
      <c r="F95" s="18" t="e">
        <v>#DIV/0!</v>
      </c>
      <c r="G95" s="20"/>
    </row>
    <row r="96" spans="1:245" x14ac:dyDescent="0.25">
      <c r="A96" s="863" t="s">
        <v>56</v>
      </c>
      <c r="B96" s="864"/>
      <c r="C96" s="10"/>
      <c r="D96" s="30"/>
      <c r="E96" s="174"/>
      <c r="F96" s="15"/>
      <c r="G96" s="20"/>
    </row>
    <row r="97" spans="1:7" x14ac:dyDescent="0.25">
      <c r="A97" s="857" t="s">
        <v>36</v>
      </c>
      <c r="B97" s="858"/>
      <c r="C97" s="10" t="s">
        <v>35</v>
      </c>
      <c r="D97" s="30">
        <v>0.3</v>
      </c>
      <c r="E97" s="174">
        <v>0.25412259454812652</v>
      </c>
      <c r="F97" s="15">
        <v>-0.15292468483957822</v>
      </c>
      <c r="G97" s="20"/>
    </row>
    <row r="98" spans="1:7" x14ac:dyDescent="0.25">
      <c r="A98" s="857" t="s">
        <v>48</v>
      </c>
      <c r="B98" s="858"/>
      <c r="C98" s="10" t="s">
        <v>37</v>
      </c>
      <c r="D98" s="30"/>
      <c r="E98" s="174"/>
      <c r="F98" s="18" t="e">
        <v>#DIV/0!</v>
      </c>
      <c r="G98" s="20"/>
    </row>
    <row r="99" spans="1:7" x14ac:dyDescent="0.25">
      <c r="A99" s="857" t="s">
        <v>38</v>
      </c>
      <c r="B99" s="858"/>
      <c r="C99" s="10" t="s">
        <v>37</v>
      </c>
      <c r="D99" s="30">
        <v>0.3</v>
      </c>
      <c r="E99" s="174">
        <v>0.25387500805396579</v>
      </c>
      <c r="F99" s="15">
        <v>-0.15374997315344735</v>
      </c>
      <c r="G99" s="20"/>
    </row>
    <row r="100" spans="1:7" x14ac:dyDescent="0.25">
      <c r="A100" s="857" t="s">
        <v>50</v>
      </c>
      <c r="B100" s="858"/>
      <c r="C100" s="10" t="s">
        <v>37</v>
      </c>
      <c r="D100" s="30"/>
      <c r="E100" s="174"/>
      <c r="F100" s="18" t="e">
        <v>#DIV/0!</v>
      </c>
      <c r="G100" s="20"/>
    </row>
    <row r="101" spans="1:7" x14ac:dyDescent="0.25">
      <c r="A101" s="863" t="s">
        <v>57</v>
      </c>
      <c r="B101" s="864"/>
      <c r="C101" s="10"/>
      <c r="D101" s="30"/>
      <c r="E101" s="174"/>
      <c r="F101" s="15"/>
      <c r="G101" s="20"/>
    </row>
    <row r="102" spans="1:7" x14ac:dyDescent="0.25">
      <c r="A102" s="857" t="s">
        <v>40</v>
      </c>
      <c r="B102" s="858"/>
      <c r="C102" s="10" t="s">
        <v>35</v>
      </c>
      <c r="D102" s="30">
        <v>0.3</v>
      </c>
      <c r="E102" s="174">
        <v>0.29941007135267389</v>
      </c>
      <c r="F102" s="15">
        <v>-1.9664288244203298E-3</v>
      </c>
      <c r="G102" s="20"/>
    </row>
    <row r="103" spans="1:7" x14ac:dyDescent="0.25">
      <c r="A103" s="857" t="s">
        <v>41</v>
      </c>
      <c r="B103" s="858"/>
      <c r="C103" s="10" t="s">
        <v>37</v>
      </c>
      <c r="D103" s="30"/>
      <c r="E103" s="174"/>
      <c r="F103" s="18" t="e">
        <v>#DIV/0!</v>
      </c>
      <c r="G103" s="20"/>
    </row>
    <row r="104" spans="1:7" x14ac:dyDescent="0.25">
      <c r="A104" s="857" t="s">
        <v>49</v>
      </c>
      <c r="B104" s="858"/>
      <c r="C104" s="10" t="s">
        <v>37</v>
      </c>
      <c r="D104" s="30">
        <v>0.57999999999999996</v>
      </c>
      <c r="E104" s="174">
        <v>0.57858813914152074</v>
      </c>
      <c r="F104" s="15">
        <v>-2.4342428594469299E-3</v>
      </c>
      <c r="G104" s="20"/>
    </row>
    <row r="105" spans="1:7" x14ac:dyDescent="0.25">
      <c r="A105" s="857" t="s">
        <v>42</v>
      </c>
      <c r="B105" s="858"/>
      <c r="C105" s="10" t="s">
        <v>37</v>
      </c>
      <c r="D105" s="30"/>
      <c r="E105" s="174"/>
      <c r="F105" s="18" t="e">
        <v>#DIV/0!</v>
      </c>
      <c r="G105" s="20"/>
    </row>
    <row r="106" spans="1:7" x14ac:dyDescent="0.25">
      <c r="A106" s="857" t="s">
        <v>43</v>
      </c>
      <c r="B106" s="858"/>
      <c r="C106" s="10" t="s">
        <v>37</v>
      </c>
      <c r="D106" s="30"/>
      <c r="E106" s="174"/>
      <c r="F106" s="18" t="e">
        <v>#DIV/0!</v>
      </c>
      <c r="G106" s="20"/>
    </row>
    <row r="107" spans="1:7" x14ac:dyDescent="0.25">
      <c r="A107" s="863" t="s">
        <v>58</v>
      </c>
      <c r="B107" s="864"/>
      <c r="C107" s="10" t="s">
        <v>59</v>
      </c>
      <c r="D107" s="13"/>
      <c r="E107" s="174"/>
      <c r="F107" s="15"/>
      <c r="G107" s="20"/>
    </row>
    <row r="108" spans="1:7" x14ac:dyDescent="0.25">
      <c r="A108" s="857" t="s">
        <v>36</v>
      </c>
      <c r="B108" s="858"/>
      <c r="C108" s="10" t="s">
        <v>37</v>
      </c>
      <c r="D108" s="31">
        <v>3.0000000000000001E-3</v>
      </c>
      <c r="E108" s="177">
        <v>2.2508001231405488E-3</v>
      </c>
      <c r="F108" s="15">
        <v>-0.24973329228648375</v>
      </c>
      <c r="G108" s="20"/>
    </row>
    <row r="109" spans="1:7" x14ac:dyDescent="0.25">
      <c r="A109" s="857" t="s">
        <v>48</v>
      </c>
      <c r="B109" s="858"/>
      <c r="C109" s="10" t="s">
        <v>37</v>
      </c>
      <c r="D109" s="31"/>
      <c r="E109" s="177"/>
      <c r="F109" s="18" t="e">
        <v>#DIV/0!</v>
      </c>
      <c r="G109" s="32"/>
    </row>
    <row r="110" spans="1:7" x14ac:dyDescent="0.25">
      <c r="A110" s="857" t="s">
        <v>38</v>
      </c>
      <c r="B110" s="858"/>
      <c r="C110" s="10" t="s">
        <v>37</v>
      </c>
      <c r="D110" s="31">
        <v>3.0000000000000001E-3</v>
      </c>
      <c r="E110" s="177">
        <v>2.3053017972716433E-3</v>
      </c>
      <c r="F110" s="15">
        <v>-0.23156606757611892</v>
      </c>
      <c r="G110" s="20"/>
    </row>
    <row r="111" spans="1:7" x14ac:dyDescent="0.25">
      <c r="A111" s="857" t="s">
        <v>50</v>
      </c>
      <c r="B111" s="858"/>
      <c r="C111" s="10" t="s">
        <v>37</v>
      </c>
      <c r="D111" s="31"/>
      <c r="E111" s="177"/>
      <c r="F111" s="18" t="e">
        <v>#DIV/0!</v>
      </c>
      <c r="G111" s="20"/>
    </row>
    <row r="112" spans="1:7" x14ac:dyDescent="0.25">
      <c r="A112" s="857" t="s">
        <v>39</v>
      </c>
      <c r="B112" s="858"/>
      <c r="C112" s="10" t="s">
        <v>37</v>
      </c>
      <c r="D112" s="31"/>
      <c r="E112" s="177"/>
      <c r="F112" s="18" t="e">
        <v>#DIV/0!</v>
      </c>
      <c r="G112" s="20"/>
    </row>
    <row r="113" spans="1:7" x14ac:dyDescent="0.25">
      <c r="A113" s="857" t="s">
        <v>40</v>
      </c>
      <c r="B113" s="858"/>
      <c r="C113" s="10" t="s">
        <v>37</v>
      </c>
      <c r="D113" s="31">
        <v>2E-3</v>
      </c>
      <c r="E113" s="177">
        <v>2.8780698518399411E-3</v>
      </c>
      <c r="F113" s="15">
        <v>0.43903492591997051</v>
      </c>
      <c r="G113" s="20"/>
    </row>
    <row r="114" spans="1:7" x14ac:dyDescent="0.25">
      <c r="A114" s="857" t="s">
        <v>41</v>
      </c>
      <c r="B114" s="858"/>
      <c r="C114" s="10" t="s">
        <v>37</v>
      </c>
      <c r="D114" s="31"/>
      <c r="E114" s="177"/>
      <c r="F114" s="18" t="e">
        <v>#DIV/0!</v>
      </c>
      <c r="G114" s="20"/>
    </row>
    <row r="115" spans="1:7" x14ac:dyDescent="0.25">
      <c r="A115" s="857" t="s">
        <v>49</v>
      </c>
      <c r="B115" s="858"/>
      <c r="C115" s="10" t="s">
        <v>37</v>
      </c>
      <c r="D115" s="31">
        <v>2E-3</v>
      </c>
      <c r="E115" s="177">
        <v>2.8653888795580076E-3</v>
      </c>
      <c r="F115" s="15">
        <v>0.43269443977900374</v>
      </c>
      <c r="G115" s="20"/>
    </row>
    <row r="116" spans="1:7" x14ac:dyDescent="0.25">
      <c r="A116" s="857" t="s">
        <v>42</v>
      </c>
      <c r="B116" s="858"/>
      <c r="C116" s="10" t="s">
        <v>37</v>
      </c>
      <c r="D116" s="31"/>
      <c r="E116" s="177"/>
      <c r="F116" s="18" t="e">
        <v>#DIV/0!</v>
      </c>
      <c r="G116" s="20"/>
    </row>
    <row r="117" spans="1:7" x14ac:dyDescent="0.25">
      <c r="A117" s="857" t="s">
        <v>43</v>
      </c>
      <c r="B117" s="858"/>
      <c r="C117" s="10" t="s">
        <v>37</v>
      </c>
      <c r="D117" s="31"/>
      <c r="E117" s="177"/>
      <c r="F117" s="18" t="e">
        <v>#DIV/0!</v>
      </c>
      <c r="G117" s="20"/>
    </row>
    <row r="118" spans="1:7" x14ac:dyDescent="0.25">
      <c r="A118" s="863" t="s">
        <v>60</v>
      </c>
      <c r="B118" s="864"/>
      <c r="C118" s="10"/>
      <c r="D118" s="13"/>
      <c r="E118" s="176"/>
      <c r="F118" s="15"/>
      <c r="G118" s="20"/>
    </row>
    <row r="119" spans="1:7" x14ac:dyDescent="0.25">
      <c r="A119" s="863" t="s">
        <v>61</v>
      </c>
      <c r="B119" s="864"/>
      <c r="C119" s="4" t="s">
        <v>62</v>
      </c>
      <c r="D119" s="13"/>
      <c r="E119" s="176"/>
      <c r="F119" s="15"/>
      <c r="G119" s="20"/>
    </row>
    <row r="120" spans="1:7" x14ac:dyDescent="0.25">
      <c r="A120" s="857" t="s">
        <v>36</v>
      </c>
      <c r="B120" s="858"/>
      <c r="C120" s="10" t="s">
        <v>37</v>
      </c>
      <c r="D120" s="13">
        <v>6.9999999999999999E-4</v>
      </c>
      <c r="E120" s="177">
        <v>3.8118389182218972E-4</v>
      </c>
      <c r="F120" s="15">
        <v>-0.45545158311115752</v>
      </c>
      <c r="G120" s="20"/>
    </row>
    <row r="121" spans="1:7" x14ac:dyDescent="0.25">
      <c r="A121" s="857" t="s">
        <v>48</v>
      </c>
      <c r="B121" s="858"/>
      <c r="C121" s="10" t="s">
        <v>37</v>
      </c>
      <c r="D121" s="13"/>
      <c r="E121" s="177"/>
      <c r="F121" s="18" t="e">
        <v>#DIV/0!</v>
      </c>
      <c r="G121" s="32"/>
    </row>
    <row r="122" spans="1:7" x14ac:dyDescent="0.25">
      <c r="A122" s="857" t="s">
        <v>38</v>
      </c>
      <c r="B122" s="858"/>
      <c r="C122" s="10" t="s">
        <v>37</v>
      </c>
      <c r="D122" s="13">
        <v>6.9999999999999999E-4</v>
      </c>
      <c r="E122" s="177">
        <v>3.8399589776187611E-4</v>
      </c>
      <c r="F122" s="15">
        <v>-0.45143443176874842</v>
      </c>
      <c r="G122" s="20"/>
    </row>
    <row r="123" spans="1:7" x14ac:dyDescent="0.25">
      <c r="A123" s="857" t="s">
        <v>50</v>
      </c>
      <c r="B123" s="858"/>
      <c r="C123" s="10" t="s">
        <v>37</v>
      </c>
      <c r="D123" s="13"/>
      <c r="E123" s="177"/>
      <c r="F123" s="18" t="e">
        <v>#DIV/0!</v>
      </c>
      <c r="G123" s="20"/>
    </row>
    <row r="124" spans="1:7" x14ac:dyDescent="0.25">
      <c r="A124" s="857" t="s">
        <v>39</v>
      </c>
      <c r="B124" s="858"/>
      <c r="C124" s="10" t="s">
        <v>37</v>
      </c>
      <c r="D124" s="13"/>
      <c r="E124" s="177"/>
      <c r="F124" s="18" t="e">
        <v>#DIV/0!</v>
      </c>
      <c r="G124" s="20"/>
    </row>
    <row r="125" spans="1:7" x14ac:dyDescent="0.25">
      <c r="A125" s="857" t="s">
        <v>40</v>
      </c>
      <c r="B125" s="858"/>
      <c r="C125" s="10" t="s">
        <v>37</v>
      </c>
      <c r="D125" s="13">
        <v>6.9999999999999999E-4</v>
      </c>
      <c r="E125" s="177">
        <v>7.8472176240789262E-4</v>
      </c>
      <c r="F125" s="15">
        <v>0.12103108915413233</v>
      </c>
      <c r="G125" s="20"/>
    </row>
    <row r="126" spans="1:7" x14ac:dyDescent="0.25">
      <c r="A126" s="857" t="s">
        <v>41</v>
      </c>
      <c r="B126" s="858"/>
      <c r="C126" s="10" t="s">
        <v>37</v>
      </c>
      <c r="D126" s="13"/>
      <c r="E126" s="177"/>
      <c r="F126" s="18" t="e">
        <v>#DIV/0!</v>
      </c>
      <c r="G126" s="20"/>
    </row>
    <row r="127" spans="1:7" x14ac:dyDescent="0.25">
      <c r="A127" s="857" t="s">
        <v>49</v>
      </c>
      <c r="B127" s="858"/>
      <c r="C127" s="10" t="s">
        <v>37</v>
      </c>
      <c r="D127" s="33">
        <v>6.9999999999999999E-4</v>
      </c>
      <c r="E127" s="177">
        <v>7.8247157864853271E-4</v>
      </c>
      <c r="F127" s="15">
        <v>0.11781654092647531</v>
      </c>
      <c r="G127" s="20"/>
    </row>
    <row r="128" spans="1:7" x14ac:dyDescent="0.25">
      <c r="A128" s="857" t="s">
        <v>42</v>
      </c>
      <c r="B128" s="858"/>
      <c r="C128" s="10" t="s">
        <v>37</v>
      </c>
      <c r="D128" s="33"/>
      <c r="E128" s="177"/>
      <c r="F128" s="18" t="e">
        <v>#DIV/0!</v>
      </c>
      <c r="G128" s="20"/>
    </row>
    <row r="129" spans="1:7" x14ac:dyDescent="0.25">
      <c r="A129" s="857" t="s">
        <v>43</v>
      </c>
      <c r="B129" s="858"/>
      <c r="C129" s="10" t="s">
        <v>37</v>
      </c>
      <c r="D129" s="27"/>
      <c r="E129" s="177"/>
      <c r="F129" s="18" t="e">
        <v>#DIV/0!</v>
      </c>
      <c r="G129" s="20"/>
    </row>
    <row r="130" spans="1:7" x14ac:dyDescent="0.25">
      <c r="A130" s="863" t="s">
        <v>63</v>
      </c>
      <c r="B130" s="864"/>
      <c r="C130" s="3"/>
      <c r="D130" s="13"/>
      <c r="E130" s="177"/>
      <c r="F130" s="15"/>
      <c r="G130" s="20"/>
    </row>
    <row r="131" spans="1:7" x14ac:dyDescent="0.25">
      <c r="A131" s="857" t="s">
        <v>36</v>
      </c>
      <c r="B131" s="858"/>
      <c r="C131" s="10" t="s">
        <v>62</v>
      </c>
      <c r="D131" s="27">
        <v>1.5E-3</v>
      </c>
      <c r="E131" s="177">
        <v>3.8118389182218972E-4</v>
      </c>
      <c r="F131" s="15">
        <v>-0.74587740545187353</v>
      </c>
      <c r="G131" s="20"/>
    </row>
    <row r="132" spans="1:7" x14ac:dyDescent="0.25">
      <c r="A132" s="857" t="s">
        <v>48</v>
      </c>
      <c r="B132" s="858"/>
      <c r="C132" s="10" t="s">
        <v>37</v>
      </c>
      <c r="D132" s="27"/>
      <c r="E132" s="177"/>
      <c r="F132" s="18" t="e">
        <v>#DIV/0!</v>
      </c>
      <c r="G132" s="20"/>
    </row>
    <row r="133" spans="1:7" x14ac:dyDescent="0.25">
      <c r="A133" s="857" t="s">
        <v>38</v>
      </c>
      <c r="B133" s="858"/>
      <c r="C133" s="10" t="s">
        <v>37</v>
      </c>
      <c r="D133" s="27">
        <v>1.5E-3</v>
      </c>
      <c r="E133" s="177">
        <v>3.8399589776187611E-4</v>
      </c>
      <c r="F133" s="15">
        <v>-0.7440027348254159</v>
      </c>
      <c r="G133" s="20"/>
    </row>
    <row r="134" spans="1:7" x14ac:dyDescent="0.25">
      <c r="A134" s="857" t="s">
        <v>50</v>
      </c>
      <c r="B134" s="858"/>
      <c r="C134" s="10" t="s">
        <v>37</v>
      </c>
      <c r="D134" s="13"/>
      <c r="E134" s="176"/>
      <c r="F134" s="18" t="e">
        <v>#DIV/0!</v>
      </c>
      <c r="G134" s="20"/>
    </row>
    <row r="135" spans="1:7" x14ac:dyDescent="0.25">
      <c r="A135" s="863" t="s">
        <v>64</v>
      </c>
      <c r="B135" s="864"/>
      <c r="C135" s="10"/>
      <c r="D135" s="13"/>
      <c r="E135" s="176"/>
      <c r="F135" s="15"/>
      <c r="G135" s="20"/>
    </row>
    <row r="136" spans="1:7" x14ac:dyDescent="0.25">
      <c r="A136" s="863" t="s">
        <v>65</v>
      </c>
      <c r="B136" s="864"/>
      <c r="C136" s="10" t="s">
        <v>66</v>
      </c>
      <c r="D136" s="13"/>
      <c r="E136" s="37"/>
      <c r="F136" s="15"/>
      <c r="G136" s="20"/>
    </row>
    <row r="137" spans="1:7" x14ac:dyDescent="0.25">
      <c r="A137" s="857" t="s">
        <v>36</v>
      </c>
      <c r="B137" s="858"/>
      <c r="C137" s="10" t="s">
        <v>37</v>
      </c>
      <c r="D137" s="30">
        <v>110</v>
      </c>
      <c r="E137" s="174">
        <v>94.712963837952827</v>
      </c>
      <c r="F137" s="15">
        <v>-0.13897305601861065</v>
      </c>
      <c r="G137" s="20"/>
    </row>
    <row r="138" spans="1:7" x14ac:dyDescent="0.25">
      <c r="A138" s="857" t="s">
        <v>48</v>
      </c>
      <c r="B138" s="858"/>
      <c r="C138" s="10" t="s">
        <v>37</v>
      </c>
      <c r="D138" s="30"/>
      <c r="E138" s="174"/>
      <c r="F138" s="18" t="e">
        <v>#DIV/0!</v>
      </c>
      <c r="G138" s="20"/>
    </row>
    <row r="139" spans="1:7" x14ac:dyDescent="0.25">
      <c r="A139" s="857" t="s">
        <v>38</v>
      </c>
      <c r="B139" s="858"/>
      <c r="C139" s="10" t="s">
        <v>37</v>
      </c>
      <c r="D139" s="30">
        <v>110</v>
      </c>
      <c r="E139" s="174">
        <v>95.678987176765901</v>
      </c>
      <c r="F139" s="15">
        <v>-0.13019102566576454</v>
      </c>
      <c r="G139" s="20"/>
    </row>
    <row r="140" spans="1:7" x14ac:dyDescent="0.25">
      <c r="A140" s="857" t="s">
        <v>50</v>
      </c>
      <c r="B140" s="858"/>
      <c r="C140" s="10" t="s">
        <v>37</v>
      </c>
      <c r="D140" s="30"/>
      <c r="E140" s="174"/>
      <c r="F140" s="18" t="e">
        <v>#DIV/0!</v>
      </c>
      <c r="G140" s="20"/>
    </row>
    <row r="141" spans="1:7" x14ac:dyDescent="0.25">
      <c r="A141" s="857" t="s">
        <v>39</v>
      </c>
      <c r="B141" s="858"/>
      <c r="C141" s="10" t="s">
        <v>37</v>
      </c>
      <c r="D141" s="30"/>
      <c r="E141" s="174"/>
      <c r="F141" s="18" t="e">
        <v>#DIV/0!</v>
      </c>
      <c r="G141" s="20"/>
    </row>
    <row r="142" spans="1:7" x14ac:dyDescent="0.25">
      <c r="A142" s="857" t="s">
        <v>40</v>
      </c>
      <c r="B142" s="858"/>
      <c r="C142" s="10" t="s">
        <v>37</v>
      </c>
      <c r="D142" s="30">
        <v>110</v>
      </c>
      <c r="E142" s="174">
        <v>95.678987176765901</v>
      </c>
      <c r="F142" s="15">
        <v>-0.13019102566576454</v>
      </c>
      <c r="G142" s="20"/>
    </row>
    <row r="143" spans="1:7" x14ac:dyDescent="0.25">
      <c r="A143" s="857" t="s">
        <v>41</v>
      </c>
      <c r="B143" s="858"/>
      <c r="C143" s="10" t="s">
        <v>37</v>
      </c>
      <c r="D143" s="30"/>
      <c r="E143" s="174"/>
      <c r="F143" s="18" t="e">
        <v>#DIV/0!</v>
      </c>
      <c r="G143" s="20"/>
    </row>
    <row r="144" spans="1:7" x14ac:dyDescent="0.25">
      <c r="A144" s="857" t="s">
        <v>49</v>
      </c>
      <c r="B144" s="858"/>
      <c r="C144" s="10" t="s">
        <v>37</v>
      </c>
      <c r="D144" s="30">
        <v>110</v>
      </c>
      <c r="E144" s="174">
        <v>95.678987176765901</v>
      </c>
      <c r="F144" s="15">
        <v>-0.13019102566576454</v>
      </c>
      <c r="G144" s="20"/>
    </row>
    <row r="145" spans="1:245" x14ac:dyDescent="0.25">
      <c r="A145" s="857" t="s">
        <v>42</v>
      </c>
      <c r="B145" s="858"/>
      <c r="C145" s="10" t="s">
        <v>37</v>
      </c>
      <c r="D145" s="30"/>
      <c r="E145" s="174"/>
      <c r="F145" s="18" t="e">
        <v>#DIV/0!</v>
      </c>
      <c r="G145" s="20"/>
    </row>
    <row r="146" spans="1:245" x14ac:dyDescent="0.25">
      <c r="A146" s="857" t="s">
        <v>43</v>
      </c>
      <c r="B146" s="858"/>
      <c r="C146" s="10" t="s">
        <v>37</v>
      </c>
      <c r="D146" s="30"/>
      <c r="E146" s="174"/>
      <c r="F146" s="18" t="e">
        <v>#DIV/0!</v>
      </c>
      <c r="G146" s="20"/>
    </row>
    <row r="147" spans="1:245" x14ac:dyDescent="0.25">
      <c r="A147" s="863" t="s">
        <v>67</v>
      </c>
      <c r="B147" s="864"/>
      <c r="C147" s="10" t="s">
        <v>68</v>
      </c>
      <c r="D147" s="30"/>
      <c r="E147" s="174"/>
      <c r="F147" s="15"/>
      <c r="G147" s="20"/>
    </row>
    <row r="148" spans="1:245" x14ac:dyDescent="0.25">
      <c r="A148" s="857" t="s">
        <v>36</v>
      </c>
      <c r="B148" s="858"/>
      <c r="C148" s="10" t="s">
        <v>37</v>
      </c>
      <c r="D148" s="30">
        <v>0.35</v>
      </c>
      <c r="E148" s="178">
        <v>0.30887073299502044</v>
      </c>
      <c r="F148" s="15">
        <v>-0.1175121914427987</v>
      </c>
      <c r="G148" s="20"/>
    </row>
    <row r="149" spans="1:245" x14ac:dyDescent="0.25">
      <c r="A149" s="857" t="s">
        <v>48</v>
      </c>
      <c r="B149" s="858"/>
      <c r="C149" s="10" t="s">
        <v>37</v>
      </c>
      <c r="D149" s="30"/>
      <c r="E149" s="174"/>
      <c r="F149" s="18" t="e">
        <v>#DIV/0!</v>
      </c>
      <c r="G149" s="20"/>
    </row>
    <row r="150" spans="1:245" x14ac:dyDescent="0.25">
      <c r="A150" s="857" t="s">
        <v>38</v>
      </c>
      <c r="B150" s="858"/>
      <c r="C150" s="10" t="s">
        <v>37</v>
      </c>
      <c r="D150" s="30">
        <v>0.35</v>
      </c>
      <c r="E150" s="178">
        <v>0.30887073299502044</v>
      </c>
      <c r="F150" s="15">
        <v>-0.1175121914427987</v>
      </c>
      <c r="G150" s="20"/>
    </row>
    <row r="151" spans="1:245" x14ac:dyDescent="0.25">
      <c r="A151" s="857" t="s">
        <v>50</v>
      </c>
      <c r="B151" s="858"/>
      <c r="C151" s="10" t="s">
        <v>37</v>
      </c>
      <c r="D151" s="30"/>
      <c r="E151" s="174"/>
      <c r="F151" s="18" t="e">
        <v>#DIV/0!</v>
      </c>
      <c r="G151" s="20"/>
    </row>
    <row r="152" spans="1:245" x14ac:dyDescent="0.25">
      <c r="A152" s="857" t="s">
        <v>39</v>
      </c>
      <c r="B152" s="858"/>
      <c r="C152" s="10" t="s">
        <v>37</v>
      </c>
      <c r="D152" s="30"/>
      <c r="E152" s="174"/>
      <c r="F152" s="18" t="e">
        <v>#DIV/0!</v>
      </c>
      <c r="G152" s="20"/>
    </row>
    <row r="153" spans="1:245" x14ac:dyDescent="0.25">
      <c r="A153" s="857" t="s">
        <v>40</v>
      </c>
      <c r="B153" s="858"/>
      <c r="C153" s="10" t="s">
        <v>37</v>
      </c>
      <c r="D153" s="30">
        <v>0.35</v>
      </c>
      <c r="E153" s="178">
        <v>0.30887073299502044</v>
      </c>
      <c r="F153" s="15">
        <v>-0.1175121914427987</v>
      </c>
      <c r="G153" s="20"/>
    </row>
    <row r="154" spans="1:245" x14ac:dyDescent="0.25">
      <c r="A154" s="857" t="s">
        <v>41</v>
      </c>
      <c r="B154" s="858"/>
      <c r="C154" s="10" t="s">
        <v>37</v>
      </c>
      <c r="D154" s="30"/>
      <c r="E154" s="174"/>
      <c r="F154" s="18" t="e">
        <v>#DIV/0!</v>
      </c>
      <c r="G154" s="20"/>
    </row>
    <row r="155" spans="1:245" x14ac:dyDescent="0.25">
      <c r="A155" s="857" t="s">
        <v>49</v>
      </c>
      <c r="B155" s="858"/>
      <c r="C155" s="10" t="s">
        <v>37</v>
      </c>
      <c r="D155" s="30">
        <v>0.35</v>
      </c>
      <c r="E155" s="178">
        <v>0.30887073299502044</v>
      </c>
      <c r="F155" s="15">
        <v>-0.1175121914427987</v>
      </c>
      <c r="G155" s="20"/>
    </row>
    <row r="156" spans="1:245" x14ac:dyDescent="0.25">
      <c r="A156" s="857" t="s">
        <v>42</v>
      </c>
      <c r="B156" s="858"/>
      <c r="C156" s="10" t="s">
        <v>37</v>
      </c>
      <c r="D156" s="30"/>
      <c r="E156" s="174"/>
      <c r="F156" s="18" t="e">
        <v>#DIV/0!</v>
      </c>
      <c r="G156" s="20"/>
    </row>
    <row r="157" spans="1:245" x14ac:dyDescent="0.25">
      <c r="A157" s="857" t="s">
        <v>43</v>
      </c>
      <c r="B157" s="858"/>
      <c r="C157" s="10" t="s">
        <v>37</v>
      </c>
      <c r="D157" s="30"/>
      <c r="E157" s="174"/>
      <c r="F157" s="18" t="e">
        <v>#DIV/0!</v>
      </c>
      <c r="G157" s="20"/>
    </row>
    <row r="158" spans="1:245" x14ac:dyDescent="0.25">
      <c r="A158" s="863" t="s">
        <v>69</v>
      </c>
      <c r="B158" s="864"/>
      <c r="C158" s="10" t="s">
        <v>70</v>
      </c>
      <c r="D158" s="30"/>
      <c r="E158" s="174"/>
      <c r="F158" s="15"/>
      <c r="G158" s="20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  <c r="EC158" s="22"/>
      <c r="ED158" s="22"/>
      <c r="EE158" s="22"/>
      <c r="EF158" s="22"/>
      <c r="EG158" s="22"/>
      <c r="EH158" s="22"/>
      <c r="EI158" s="22"/>
      <c r="EJ158" s="22"/>
      <c r="EK158" s="22"/>
      <c r="EL158" s="22"/>
      <c r="EM158" s="22"/>
      <c r="EN158" s="22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  <c r="FL158" s="22"/>
      <c r="FM158" s="22"/>
      <c r="FN158" s="22"/>
      <c r="FO158" s="22"/>
      <c r="FP158" s="22"/>
      <c r="FQ158" s="22"/>
      <c r="FR158" s="22"/>
      <c r="FS158" s="22"/>
      <c r="FT158" s="22"/>
      <c r="FU158" s="22"/>
      <c r="FV158" s="22"/>
      <c r="FW158" s="22"/>
      <c r="FX158" s="22"/>
      <c r="FY158" s="22"/>
      <c r="FZ158" s="22"/>
      <c r="GA158" s="22"/>
      <c r="GB158" s="22"/>
      <c r="GC158" s="22"/>
      <c r="GD158" s="22"/>
      <c r="GE158" s="22"/>
      <c r="GF158" s="22"/>
      <c r="GG158" s="22"/>
      <c r="GH158" s="22"/>
      <c r="GI158" s="22"/>
      <c r="GJ158" s="22"/>
      <c r="GK158" s="22"/>
      <c r="GL158" s="22"/>
      <c r="GM158" s="22"/>
      <c r="GN158" s="22"/>
      <c r="GO158" s="22"/>
      <c r="GP158" s="22"/>
      <c r="GQ158" s="22"/>
      <c r="GR158" s="22"/>
      <c r="GS158" s="22"/>
      <c r="GT158" s="22"/>
      <c r="GU158" s="22"/>
      <c r="GV158" s="22"/>
      <c r="GW158" s="22"/>
      <c r="GX158" s="22"/>
      <c r="GY158" s="22"/>
      <c r="GZ158" s="22"/>
      <c r="HA158" s="22"/>
      <c r="HB158" s="22"/>
      <c r="HC158" s="22"/>
      <c r="HD158" s="22"/>
      <c r="HE158" s="22"/>
      <c r="HF158" s="22"/>
      <c r="HG158" s="22"/>
      <c r="HH158" s="22"/>
      <c r="HI158" s="22"/>
      <c r="HJ158" s="22"/>
      <c r="HK158" s="22"/>
      <c r="HL158" s="22"/>
      <c r="HM158" s="22"/>
      <c r="HN158" s="22"/>
      <c r="HO158" s="22"/>
      <c r="HP158" s="22"/>
      <c r="HQ158" s="22"/>
      <c r="HR158" s="22"/>
      <c r="HS158" s="22"/>
      <c r="HT158" s="22"/>
      <c r="HU158" s="22"/>
      <c r="HV158" s="22"/>
      <c r="HW158" s="22"/>
      <c r="HX158" s="22"/>
      <c r="HY158" s="22"/>
      <c r="HZ158" s="22"/>
      <c r="IA158" s="22"/>
      <c r="IB158" s="22"/>
      <c r="IC158" s="22"/>
      <c r="ID158" s="22"/>
      <c r="IE158" s="22"/>
      <c r="IF158" s="22"/>
      <c r="IG158" s="22"/>
      <c r="IH158" s="22"/>
      <c r="II158" s="22"/>
      <c r="IJ158" s="22"/>
      <c r="IK158" s="22"/>
    </row>
    <row r="159" spans="1:245" x14ac:dyDescent="0.25">
      <c r="A159" s="857" t="s">
        <v>36</v>
      </c>
      <c r="B159" s="858"/>
      <c r="C159" s="10" t="s">
        <v>37</v>
      </c>
      <c r="D159" s="30">
        <v>6</v>
      </c>
      <c r="E159" s="174">
        <v>5.8138187441727682</v>
      </c>
      <c r="F159" s="15">
        <v>-3.103020930453863E-2</v>
      </c>
      <c r="G159" s="20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  <c r="EC159" s="22"/>
      <c r="ED159" s="22"/>
      <c r="EE159" s="22"/>
      <c r="EF159" s="22"/>
      <c r="EG159" s="22"/>
      <c r="EH159" s="22"/>
      <c r="EI159" s="22"/>
      <c r="EJ159" s="22"/>
      <c r="EK159" s="22"/>
      <c r="EL159" s="22"/>
      <c r="EM159" s="22"/>
      <c r="EN159" s="22"/>
      <c r="EO159" s="22"/>
      <c r="EP159" s="22"/>
      <c r="EQ159" s="22"/>
      <c r="ER159" s="22"/>
      <c r="ES159" s="22"/>
      <c r="ET159" s="22"/>
      <c r="EU159" s="22"/>
      <c r="EV159" s="22"/>
      <c r="EW159" s="22"/>
      <c r="EX159" s="22"/>
      <c r="EY159" s="22"/>
      <c r="EZ159" s="22"/>
      <c r="FA159" s="22"/>
      <c r="FB159" s="22"/>
      <c r="FC159" s="22"/>
      <c r="FD159" s="22"/>
      <c r="FE159" s="22"/>
      <c r="FF159" s="22"/>
      <c r="FG159" s="22"/>
      <c r="FH159" s="22"/>
      <c r="FI159" s="22"/>
      <c r="FJ159" s="22"/>
      <c r="FK159" s="22"/>
      <c r="FL159" s="22"/>
      <c r="FM159" s="22"/>
      <c r="FN159" s="22"/>
      <c r="FO159" s="22"/>
      <c r="FP159" s="22"/>
      <c r="FQ159" s="22"/>
      <c r="FR159" s="22"/>
      <c r="FS159" s="22"/>
      <c r="FT159" s="22"/>
      <c r="FU159" s="22"/>
      <c r="FV159" s="22"/>
      <c r="FW159" s="22"/>
      <c r="FX159" s="22"/>
      <c r="FY159" s="22"/>
      <c r="FZ159" s="22"/>
      <c r="GA159" s="22"/>
      <c r="GB159" s="22"/>
      <c r="GC159" s="22"/>
      <c r="GD159" s="22"/>
      <c r="GE159" s="22"/>
      <c r="GF159" s="22"/>
      <c r="GG159" s="22"/>
      <c r="GH159" s="22"/>
      <c r="GI159" s="22"/>
      <c r="GJ159" s="22"/>
      <c r="GK159" s="22"/>
      <c r="GL159" s="22"/>
      <c r="GM159" s="22"/>
      <c r="GN159" s="22"/>
      <c r="GO159" s="22"/>
      <c r="GP159" s="22"/>
      <c r="GQ159" s="22"/>
      <c r="GR159" s="22"/>
      <c r="GS159" s="22"/>
      <c r="GT159" s="22"/>
      <c r="GU159" s="22"/>
      <c r="GV159" s="22"/>
      <c r="GW159" s="22"/>
      <c r="GX159" s="22"/>
      <c r="GY159" s="22"/>
      <c r="GZ159" s="22"/>
      <c r="HA159" s="22"/>
      <c r="HB159" s="22"/>
      <c r="HC159" s="22"/>
      <c r="HD159" s="22"/>
      <c r="HE159" s="22"/>
      <c r="HF159" s="22"/>
      <c r="HG159" s="22"/>
      <c r="HH159" s="22"/>
      <c r="HI159" s="22"/>
      <c r="HJ159" s="22"/>
      <c r="HK159" s="22"/>
      <c r="HL159" s="22"/>
      <c r="HM159" s="22"/>
      <c r="HN159" s="22"/>
      <c r="HO159" s="22"/>
      <c r="HP159" s="22"/>
      <c r="HQ159" s="22"/>
      <c r="HR159" s="22"/>
      <c r="HS159" s="22"/>
      <c r="HT159" s="22"/>
      <c r="HU159" s="22"/>
      <c r="HV159" s="22"/>
      <c r="HW159" s="22"/>
      <c r="HX159" s="22"/>
      <c r="HY159" s="22"/>
      <c r="HZ159" s="22"/>
      <c r="IA159" s="22"/>
      <c r="IB159" s="22"/>
      <c r="IC159" s="22"/>
      <c r="ID159" s="22"/>
      <c r="IE159" s="22"/>
      <c r="IF159" s="22"/>
      <c r="IG159" s="22"/>
      <c r="IH159" s="22"/>
      <c r="II159" s="22"/>
      <c r="IJ159" s="22"/>
      <c r="IK159" s="22"/>
    </row>
    <row r="160" spans="1:245" x14ac:dyDescent="0.25">
      <c r="A160" s="857" t="s">
        <v>48</v>
      </c>
      <c r="B160" s="858"/>
      <c r="C160" s="10" t="s">
        <v>37</v>
      </c>
      <c r="D160" s="30"/>
      <c r="E160" s="174"/>
      <c r="F160" s="18" t="e">
        <v>#DIV/0!</v>
      </c>
      <c r="G160" s="20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  <c r="EC160" s="22"/>
      <c r="ED160" s="22"/>
      <c r="EE160" s="22"/>
      <c r="EF160" s="22"/>
      <c r="EG160" s="22"/>
      <c r="EH160" s="22"/>
      <c r="EI160" s="22"/>
      <c r="EJ160" s="22"/>
      <c r="EK160" s="22"/>
      <c r="EL160" s="22"/>
      <c r="EM160" s="22"/>
      <c r="EN160" s="22"/>
      <c r="EO160" s="22"/>
      <c r="EP160" s="22"/>
      <c r="EQ160" s="22"/>
      <c r="ER160" s="22"/>
      <c r="ES160" s="22"/>
      <c r="ET160" s="22"/>
      <c r="EU160" s="22"/>
      <c r="EV160" s="22"/>
      <c r="EW160" s="22"/>
      <c r="EX160" s="22"/>
      <c r="EY160" s="22"/>
      <c r="EZ160" s="22"/>
      <c r="FA160" s="22"/>
      <c r="FB160" s="22"/>
      <c r="FC160" s="22"/>
      <c r="FD160" s="22"/>
      <c r="FE160" s="22"/>
      <c r="FF160" s="22"/>
      <c r="FG160" s="22"/>
      <c r="FH160" s="22"/>
      <c r="FI160" s="22"/>
      <c r="FJ160" s="22"/>
      <c r="FK160" s="22"/>
      <c r="FL160" s="22"/>
      <c r="FM160" s="22"/>
      <c r="FN160" s="22"/>
      <c r="FO160" s="22"/>
      <c r="FP160" s="22"/>
      <c r="FQ160" s="22"/>
      <c r="FR160" s="22"/>
      <c r="FS160" s="22"/>
      <c r="FT160" s="22"/>
      <c r="FU160" s="22"/>
      <c r="FV160" s="22"/>
      <c r="FW160" s="22"/>
      <c r="FX160" s="22"/>
      <c r="FY160" s="22"/>
      <c r="FZ160" s="22"/>
      <c r="GA160" s="22"/>
      <c r="GB160" s="22"/>
      <c r="GC160" s="22"/>
      <c r="GD160" s="22"/>
      <c r="GE160" s="22"/>
      <c r="GF160" s="22"/>
      <c r="GG160" s="22"/>
      <c r="GH160" s="22"/>
      <c r="GI160" s="22"/>
      <c r="GJ160" s="22"/>
      <c r="GK160" s="22"/>
      <c r="GL160" s="22"/>
      <c r="GM160" s="22"/>
      <c r="GN160" s="22"/>
      <c r="GO160" s="22"/>
      <c r="GP160" s="22"/>
      <c r="GQ160" s="22"/>
      <c r="GR160" s="22"/>
      <c r="GS160" s="22"/>
      <c r="GT160" s="22"/>
      <c r="GU160" s="22"/>
      <c r="GV160" s="22"/>
      <c r="GW160" s="22"/>
      <c r="GX160" s="22"/>
      <c r="GY160" s="22"/>
      <c r="GZ160" s="22"/>
      <c r="HA160" s="22"/>
      <c r="HB160" s="22"/>
      <c r="HC160" s="22"/>
      <c r="HD160" s="22"/>
      <c r="HE160" s="22"/>
      <c r="HF160" s="22"/>
      <c r="HG160" s="22"/>
      <c r="HH160" s="22"/>
      <c r="HI160" s="22"/>
      <c r="HJ160" s="22"/>
      <c r="HK160" s="22"/>
      <c r="HL160" s="22"/>
      <c r="HM160" s="22"/>
      <c r="HN160" s="22"/>
      <c r="HO160" s="22"/>
      <c r="HP160" s="22"/>
      <c r="HQ160" s="22"/>
      <c r="HR160" s="22"/>
      <c r="HS160" s="22"/>
      <c r="HT160" s="22"/>
      <c r="HU160" s="22"/>
      <c r="HV160" s="22"/>
      <c r="HW160" s="22"/>
      <c r="HX160" s="22"/>
      <c r="HY160" s="22"/>
      <c r="HZ160" s="22"/>
      <c r="IA160" s="22"/>
      <c r="IB160" s="22"/>
      <c r="IC160" s="22"/>
      <c r="ID160" s="22"/>
      <c r="IE160" s="22"/>
      <c r="IF160" s="22"/>
      <c r="IG160" s="22"/>
      <c r="IH160" s="22"/>
      <c r="II160" s="22"/>
      <c r="IJ160" s="22"/>
      <c r="IK160" s="22"/>
    </row>
    <row r="161" spans="1:245" x14ac:dyDescent="0.25">
      <c r="A161" s="857" t="s">
        <v>38</v>
      </c>
      <c r="B161" s="858"/>
      <c r="C161" s="10" t="s">
        <v>37</v>
      </c>
      <c r="D161" s="30">
        <v>6</v>
      </c>
      <c r="E161" s="174">
        <v>5.8138187441727682</v>
      </c>
      <c r="F161" s="15">
        <v>-3.103020930453863E-2</v>
      </c>
      <c r="G161" s="20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22"/>
      <c r="GD161" s="22"/>
      <c r="GE161" s="22"/>
      <c r="GF161" s="22"/>
      <c r="GG161" s="22"/>
      <c r="GH161" s="22"/>
      <c r="GI161" s="22"/>
      <c r="GJ161" s="22"/>
      <c r="GK161" s="22"/>
      <c r="GL161" s="22"/>
      <c r="GM161" s="22"/>
      <c r="GN161" s="22"/>
      <c r="GO161" s="22"/>
      <c r="GP161" s="22"/>
      <c r="GQ161" s="22"/>
      <c r="GR161" s="22"/>
      <c r="GS161" s="22"/>
      <c r="GT161" s="22"/>
      <c r="GU161" s="22"/>
      <c r="GV161" s="22"/>
      <c r="GW161" s="22"/>
      <c r="GX161" s="22"/>
      <c r="GY161" s="22"/>
      <c r="GZ161" s="22"/>
      <c r="HA161" s="22"/>
      <c r="HB161" s="22"/>
      <c r="HC161" s="22"/>
      <c r="HD161" s="22"/>
      <c r="HE161" s="22"/>
      <c r="HF161" s="22"/>
      <c r="HG161" s="22"/>
      <c r="HH161" s="22"/>
      <c r="HI161" s="22"/>
      <c r="HJ161" s="22"/>
      <c r="HK161" s="22"/>
      <c r="HL161" s="22"/>
      <c r="HM161" s="22"/>
      <c r="HN161" s="22"/>
      <c r="HO161" s="22"/>
      <c r="HP161" s="22"/>
      <c r="HQ161" s="22"/>
      <c r="HR161" s="22"/>
      <c r="HS161" s="22"/>
      <c r="HT161" s="22"/>
      <c r="HU161" s="22"/>
      <c r="HV161" s="22"/>
      <c r="HW161" s="22"/>
      <c r="HX161" s="22"/>
      <c r="HY161" s="22"/>
      <c r="HZ161" s="22"/>
      <c r="IA161" s="22"/>
      <c r="IB161" s="22"/>
      <c r="IC161" s="22"/>
      <c r="ID161" s="22"/>
      <c r="IE161" s="22"/>
      <c r="IF161" s="22"/>
      <c r="IG161" s="22"/>
      <c r="IH161" s="22"/>
      <c r="II161" s="22"/>
      <c r="IJ161" s="22"/>
      <c r="IK161" s="22"/>
    </row>
    <row r="162" spans="1:245" x14ac:dyDescent="0.25">
      <c r="A162" s="857" t="s">
        <v>50</v>
      </c>
      <c r="B162" s="858"/>
      <c r="C162" s="10" t="s">
        <v>37</v>
      </c>
      <c r="D162" s="30"/>
      <c r="E162" s="174"/>
      <c r="F162" s="18" t="e">
        <v>#DIV/0!</v>
      </c>
      <c r="G162" s="20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  <c r="EC162" s="22"/>
      <c r="ED162" s="22"/>
      <c r="EE162" s="22"/>
      <c r="EF162" s="22"/>
      <c r="EG162" s="22"/>
      <c r="EH162" s="22"/>
      <c r="EI162" s="22"/>
      <c r="EJ162" s="22"/>
      <c r="EK162" s="22"/>
      <c r="EL162" s="22"/>
      <c r="EM162" s="22"/>
      <c r="EN162" s="22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2"/>
      <c r="EZ162" s="22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2"/>
      <c r="FU162" s="22"/>
      <c r="FV162" s="22"/>
      <c r="FW162" s="22"/>
      <c r="FX162" s="22"/>
      <c r="FY162" s="22"/>
      <c r="FZ162" s="22"/>
      <c r="GA162" s="22"/>
      <c r="GB162" s="22"/>
      <c r="GC162" s="22"/>
      <c r="GD162" s="22"/>
      <c r="GE162" s="22"/>
      <c r="GF162" s="22"/>
      <c r="GG162" s="22"/>
      <c r="GH162" s="22"/>
      <c r="GI162" s="22"/>
      <c r="GJ162" s="22"/>
      <c r="GK162" s="22"/>
      <c r="GL162" s="22"/>
      <c r="GM162" s="22"/>
      <c r="GN162" s="22"/>
      <c r="GO162" s="22"/>
      <c r="GP162" s="22"/>
      <c r="GQ162" s="22"/>
      <c r="GR162" s="22"/>
      <c r="GS162" s="22"/>
      <c r="GT162" s="22"/>
      <c r="GU162" s="22"/>
      <c r="GV162" s="22"/>
      <c r="GW162" s="22"/>
      <c r="GX162" s="22"/>
      <c r="GY162" s="22"/>
      <c r="GZ162" s="22"/>
      <c r="HA162" s="22"/>
      <c r="HB162" s="22"/>
      <c r="HC162" s="22"/>
      <c r="HD162" s="22"/>
      <c r="HE162" s="22"/>
      <c r="HF162" s="22"/>
      <c r="HG162" s="22"/>
      <c r="HH162" s="22"/>
      <c r="HI162" s="22"/>
      <c r="HJ162" s="22"/>
      <c r="HK162" s="22"/>
      <c r="HL162" s="22"/>
      <c r="HM162" s="22"/>
      <c r="HN162" s="22"/>
      <c r="HO162" s="22"/>
      <c r="HP162" s="22"/>
      <c r="HQ162" s="22"/>
      <c r="HR162" s="22"/>
      <c r="HS162" s="22"/>
      <c r="HT162" s="22"/>
      <c r="HU162" s="22"/>
      <c r="HV162" s="22"/>
      <c r="HW162" s="22"/>
      <c r="HX162" s="22"/>
      <c r="HY162" s="22"/>
      <c r="HZ162" s="22"/>
      <c r="IA162" s="22"/>
      <c r="IB162" s="22"/>
      <c r="IC162" s="22"/>
      <c r="ID162" s="22"/>
      <c r="IE162" s="22"/>
      <c r="IF162" s="22"/>
      <c r="IG162" s="22"/>
      <c r="IH162" s="22"/>
      <c r="II162" s="22"/>
      <c r="IJ162" s="22"/>
      <c r="IK162" s="22"/>
    </row>
    <row r="163" spans="1:245" x14ac:dyDescent="0.25">
      <c r="A163" s="857" t="s">
        <v>39</v>
      </c>
      <c r="B163" s="858"/>
      <c r="C163" s="10" t="s">
        <v>37</v>
      </c>
      <c r="D163" s="30"/>
      <c r="E163" s="174"/>
      <c r="F163" s="18" t="e">
        <v>#DIV/0!</v>
      </c>
      <c r="G163" s="20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  <c r="GW163" s="22"/>
      <c r="GX163" s="22"/>
      <c r="GY163" s="22"/>
      <c r="GZ163" s="22"/>
      <c r="HA163" s="22"/>
      <c r="HB163" s="22"/>
      <c r="HC163" s="22"/>
      <c r="HD163" s="22"/>
      <c r="HE163" s="22"/>
      <c r="HF163" s="22"/>
      <c r="HG163" s="22"/>
      <c r="HH163" s="22"/>
      <c r="HI163" s="22"/>
      <c r="HJ163" s="22"/>
      <c r="HK163" s="22"/>
      <c r="HL163" s="22"/>
      <c r="HM163" s="22"/>
      <c r="HN163" s="22"/>
      <c r="HO163" s="22"/>
      <c r="HP163" s="22"/>
      <c r="HQ163" s="22"/>
      <c r="HR163" s="22"/>
      <c r="HS163" s="22"/>
      <c r="HT163" s="22"/>
      <c r="HU163" s="22"/>
      <c r="HV163" s="22"/>
      <c r="HW163" s="22"/>
      <c r="HX163" s="22"/>
      <c r="HY163" s="22"/>
      <c r="HZ163" s="22"/>
      <c r="IA163" s="22"/>
      <c r="IB163" s="22"/>
      <c r="IC163" s="22"/>
      <c r="ID163" s="22"/>
      <c r="IE163" s="22"/>
      <c r="IF163" s="22"/>
      <c r="IG163" s="22"/>
      <c r="IH163" s="22"/>
      <c r="II163" s="22"/>
      <c r="IJ163" s="22"/>
      <c r="IK163" s="22"/>
    </row>
    <row r="164" spans="1:245" x14ac:dyDescent="0.25">
      <c r="A164" s="857" t="s">
        <v>40</v>
      </c>
      <c r="B164" s="858"/>
      <c r="C164" s="10" t="s">
        <v>37</v>
      </c>
      <c r="D164" s="30">
        <v>6</v>
      </c>
      <c r="E164" s="174">
        <v>5.8138187441727682</v>
      </c>
      <c r="F164" s="15">
        <v>-3.103020930453863E-2</v>
      </c>
      <c r="G164" s="20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2"/>
      <c r="EE164" s="22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/>
      <c r="GB164" s="22"/>
      <c r="GC164" s="22"/>
      <c r="GD164" s="22"/>
      <c r="GE164" s="22"/>
      <c r="GF164" s="22"/>
      <c r="GG164" s="22"/>
      <c r="GH164" s="22"/>
      <c r="GI164" s="22"/>
      <c r="GJ164" s="22"/>
      <c r="GK164" s="22"/>
      <c r="GL164" s="22"/>
      <c r="GM164" s="22"/>
      <c r="GN164" s="22"/>
      <c r="GO164" s="22"/>
      <c r="GP164" s="22"/>
      <c r="GQ164" s="22"/>
      <c r="GR164" s="22"/>
      <c r="GS164" s="22"/>
      <c r="GT164" s="22"/>
      <c r="GU164" s="22"/>
      <c r="GV164" s="22"/>
      <c r="GW164" s="22"/>
      <c r="GX164" s="22"/>
      <c r="GY164" s="22"/>
      <c r="GZ164" s="22"/>
      <c r="HA164" s="22"/>
      <c r="HB164" s="22"/>
      <c r="HC164" s="22"/>
      <c r="HD164" s="22"/>
      <c r="HE164" s="22"/>
      <c r="HF164" s="22"/>
      <c r="HG164" s="22"/>
      <c r="HH164" s="22"/>
      <c r="HI164" s="22"/>
      <c r="HJ164" s="22"/>
      <c r="HK164" s="22"/>
      <c r="HL164" s="22"/>
      <c r="HM164" s="22"/>
      <c r="HN164" s="22"/>
      <c r="HO164" s="22"/>
      <c r="HP164" s="22"/>
      <c r="HQ164" s="22"/>
      <c r="HR164" s="22"/>
      <c r="HS164" s="22"/>
      <c r="HT164" s="22"/>
      <c r="HU164" s="22"/>
      <c r="HV164" s="22"/>
      <c r="HW164" s="22"/>
      <c r="HX164" s="22"/>
      <c r="HY164" s="22"/>
      <c r="HZ164" s="22"/>
      <c r="IA164" s="22"/>
      <c r="IB164" s="22"/>
      <c r="IC164" s="22"/>
      <c r="ID164" s="22"/>
      <c r="IE164" s="22"/>
      <c r="IF164" s="22"/>
      <c r="IG164" s="22"/>
      <c r="IH164" s="22"/>
      <c r="II164" s="22"/>
      <c r="IJ164" s="22"/>
      <c r="IK164" s="22"/>
    </row>
    <row r="165" spans="1:245" x14ac:dyDescent="0.25">
      <c r="A165" s="857" t="s">
        <v>41</v>
      </c>
      <c r="B165" s="858"/>
      <c r="C165" s="10" t="s">
        <v>37</v>
      </c>
      <c r="D165" s="30"/>
      <c r="E165" s="174"/>
      <c r="F165" s="18" t="e">
        <v>#DIV/0!</v>
      </c>
      <c r="G165" s="20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  <c r="EC165" s="22"/>
      <c r="ED165" s="22"/>
      <c r="EE165" s="22"/>
      <c r="EF165" s="22"/>
      <c r="EG165" s="22"/>
      <c r="EH165" s="22"/>
      <c r="EI165" s="22"/>
      <c r="EJ165" s="22"/>
      <c r="EK165" s="22"/>
      <c r="EL165" s="22"/>
      <c r="EM165" s="22"/>
      <c r="EN165" s="22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2"/>
      <c r="EZ165" s="22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2"/>
      <c r="FU165" s="22"/>
      <c r="FV165" s="22"/>
      <c r="FW165" s="22"/>
      <c r="FX165" s="22"/>
      <c r="FY165" s="22"/>
      <c r="FZ165" s="22"/>
      <c r="GA165" s="22"/>
      <c r="GB165" s="22"/>
      <c r="GC165" s="22"/>
      <c r="GD165" s="22"/>
      <c r="GE165" s="22"/>
      <c r="GF165" s="22"/>
      <c r="GG165" s="22"/>
      <c r="GH165" s="22"/>
      <c r="GI165" s="22"/>
      <c r="GJ165" s="22"/>
      <c r="GK165" s="22"/>
      <c r="GL165" s="22"/>
      <c r="GM165" s="22"/>
      <c r="GN165" s="22"/>
      <c r="GO165" s="22"/>
      <c r="GP165" s="22"/>
      <c r="GQ165" s="22"/>
      <c r="GR165" s="22"/>
      <c r="GS165" s="22"/>
      <c r="GT165" s="22"/>
      <c r="GU165" s="22"/>
      <c r="GV165" s="22"/>
      <c r="GW165" s="22"/>
      <c r="GX165" s="22"/>
      <c r="GY165" s="22"/>
      <c r="GZ165" s="22"/>
      <c r="HA165" s="22"/>
      <c r="HB165" s="22"/>
      <c r="HC165" s="22"/>
      <c r="HD165" s="22"/>
      <c r="HE165" s="22"/>
      <c r="HF165" s="22"/>
      <c r="HG165" s="22"/>
      <c r="HH165" s="22"/>
      <c r="HI165" s="22"/>
      <c r="HJ165" s="22"/>
      <c r="HK165" s="22"/>
      <c r="HL165" s="22"/>
      <c r="HM165" s="22"/>
      <c r="HN165" s="22"/>
      <c r="HO165" s="22"/>
      <c r="HP165" s="22"/>
      <c r="HQ165" s="22"/>
      <c r="HR165" s="22"/>
      <c r="HS165" s="22"/>
      <c r="HT165" s="22"/>
      <c r="HU165" s="22"/>
      <c r="HV165" s="22"/>
      <c r="HW165" s="22"/>
      <c r="HX165" s="22"/>
      <c r="HY165" s="22"/>
      <c r="HZ165" s="22"/>
      <c r="IA165" s="22"/>
      <c r="IB165" s="22"/>
      <c r="IC165" s="22"/>
      <c r="ID165" s="22"/>
      <c r="IE165" s="22"/>
      <c r="IF165" s="22"/>
      <c r="IG165" s="22"/>
      <c r="IH165" s="22"/>
      <c r="II165" s="22"/>
      <c r="IJ165" s="22"/>
      <c r="IK165" s="22"/>
    </row>
    <row r="166" spans="1:245" x14ac:dyDescent="0.25">
      <c r="A166" s="857" t="s">
        <v>49</v>
      </c>
      <c r="B166" s="858"/>
      <c r="C166" s="10" t="s">
        <v>37</v>
      </c>
      <c r="D166" s="30">
        <v>6</v>
      </c>
      <c r="E166" s="174">
        <v>5.8138187441727682</v>
      </c>
      <c r="F166" s="15">
        <v>-3.103020930453863E-2</v>
      </c>
      <c r="G166" s="20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  <c r="EC166" s="22"/>
      <c r="ED166" s="22"/>
      <c r="EE166" s="22"/>
      <c r="EF166" s="22"/>
      <c r="EG166" s="22"/>
      <c r="EH166" s="22"/>
      <c r="EI166" s="22"/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2"/>
      <c r="FU166" s="22"/>
      <c r="FV166" s="22"/>
      <c r="FW166" s="22"/>
      <c r="FX166" s="22"/>
      <c r="FY166" s="22"/>
      <c r="FZ166" s="22"/>
      <c r="GA166" s="22"/>
      <c r="GB166" s="22"/>
      <c r="GC166" s="22"/>
      <c r="GD166" s="22"/>
      <c r="GE166" s="22"/>
      <c r="GF166" s="22"/>
      <c r="GG166" s="22"/>
      <c r="GH166" s="22"/>
      <c r="GI166" s="22"/>
      <c r="GJ166" s="22"/>
      <c r="GK166" s="22"/>
      <c r="GL166" s="22"/>
      <c r="GM166" s="22"/>
      <c r="GN166" s="22"/>
      <c r="GO166" s="22"/>
      <c r="GP166" s="22"/>
      <c r="GQ166" s="22"/>
      <c r="GR166" s="22"/>
      <c r="GS166" s="22"/>
      <c r="GT166" s="22"/>
      <c r="GU166" s="22"/>
      <c r="GV166" s="22"/>
      <c r="GW166" s="22"/>
      <c r="GX166" s="22"/>
      <c r="GY166" s="22"/>
      <c r="GZ166" s="22"/>
      <c r="HA166" s="22"/>
      <c r="HB166" s="22"/>
      <c r="HC166" s="22"/>
      <c r="HD166" s="22"/>
      <c r="HE166" s="22"/>
      <c r="HF166" s="22"/>
      <c r="HG166" s="22"/>
      <c r="HH166" s="22"/>
      <c r="HI166" s="22"/>
      <c r="HJ166" s="22"/>
      <c r="HK166" s="22"/>
      <c r="HL166" s="22"/>
      <c r="HM166" s="22"/>
      <c r="HN166" s="22"/>
      <c r="HO166" s="22"/>
      <c r="HP166" s="22"/>
      <c r="HQ166" s="22"/>
      <c r="HR166" s="22"/>
      <c r="HS166" s="22"/>
      <c r="HT166" s="22"/>
      <c r="HU166" s="22"/>
      <c r="HV166" s="22"/>
      <c r="HW166" s="22"/>
      <c r="HX166" s="22"/>
      <c r="HY166" s="22"/>
      <c r="HZ166" s="22"/>
      <c r="IA166" s="22"/>
      <c r="IB166" s="22"/>
      <c r="IC166" s="22"/>
      <c r="ID166" s="22"/>
      <c r="IE166" s="22"/>
      <c r="IF166" s="22"/>
      <c r="IG166" s="22"/>
      <c r="IH166" s="22"/>
      <c r="II166" s="22"/>
      <c r="IJ166" s="22"/>
      <c r="IK166" s="22"/>
    </row>
    <row r="167" spans="1:245" x14ac:dyDescent="0.25">
      <c r="A167" s="857" t="s">
        <v>42</v>
      </c>
      <c r="B167" s="858"/>
      <c r="C167" s="10" t="s">
        <v>37</v>
      </c>
      <c r="D167" s="30"/>
      <c r="E167" s="174"/>
      <c r="F167" s="18" t="e">
        <v>#DIV/0!</v>
      </c>
      <c r="G167" s="20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  <c r="EC167" s="22"/>
      <c r="ED167" s="22"/>
      <c r="EE167" s="22"/>
      <c r="EF167" s="22"/>
      <c r="EG167" s="22"/>
      <c r="EH167" s="22"/>
      <c r="EI167" s="22"/>
      <c r="EJ167" s="22"/>
      <c r="EK167" s="22"/>
      <c r="EL167" s="22"/>
      <c r="EM167" s="22"/>
      <c r="EN167" s="22"/>
      <c r="EO167" s="22"/>
      <c r="EP167" s="22"/>
      <c r="EQ167" s="22"/>
      <c r="ER167" s="22"/>
      <c r="ES167" s="22"/>
      <c r="ET167" s="22"/>
      <c r="EU167" s="22"/>
      <c r="EV167" s="22"/>
      <c r="EW167" s="22"/>
      <c r="EX167" s="22"/>
      <c r="EY167" s="22"/>
      <c r="EZ167" s="22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2"/>
      <c r="FU167" s="22"/>
      <c r="FV167" s="22"/>
      <c r="FW167" s="22"/>
      <c r="FX167" s="22"/>
      <c r="FY167" s="22"/>
      <c r="FZ167" s="22"/>
      <c r="GA167" s="22"/>
      <c r="GB167" s="22"/>
      <c r="GC167" s="22"/>
      <c r="GD167" s="22"/>
      <c r="GE167" s="22"/>
      <c r="GF167" s="22"/>
      <c r="GG167" s="22"/>
      <c r="GH167" s="22"/>
      <c r="GI167" s="22"/>
      <c r="GJ167" s="22"/>
      <c r="GK167" s="22"/>
      <c r="GL167" s="22"/>
      <c r="GM167" s="22"/>
      <c r="GN167" s="22"/>
      <c r="GO167" s="22"/>
      <c r="GP167" s="22"/>
      <c r="GQ167" s="22"/>
      <c r="GR167" s="22"/>
      <c r="GS167" s="22"/>
      <c r="GT167" s="22"/>
      <c r="GU167" s="22"/>
      <c r="GV167" s="22"/>
      <c r="GW167" s="22"/>
      <c r="GX167" s="22"/>
      <c r="GY167" s="22"/>
      <c r="GZ167" s="22"/>
      <c r="HA167" s="22"/>
      <c r="HB167" s="22"/>
      <c r="HC167" s="22"/>
      <c r="HD167" s="22"/>
      <c r="HE167" s="22"/>
      <c r="HF167" s="22"/>
      <c r="HG167" s="22"/>
      <c r="HH167" s="22"/>
      <c r="HI167" s="22"/>
      <c r="HJ167" s="22"/>
      <c r="HK167" s="22"/>
      <c r="HL167" s="22"/>
      <c r="HM167" s="22"/>
      <c r="HN167" s="22"/>
      <c r="HO167" s="22"/>
      <c r="HP167" s="22"/>
      <c r="HQ167" s="22"/>
      <c r="HR167" s="22"/>
      <c r="HS167" s="22"/>
      <c r="HT167" s="22"/>
      <c r="HU167" s="22"/>
      <c r="HV167" s="22"/>
      <c r="HW167" s="22"/>
      <c r="HX167" s="22"/>
      <c r="HY167" s="22"/>
      <c r="HZ167" s="22"/>
      <c r="IA167" s="22"/>
      <c r="IB167" s="22"/>
      <c r="IC167" s="22"/>
      <c r="ID167" s="22"/>
      <c r="IE167" s="22"/>
      <c r="IF167" s="22"/>
      <c r="IG167" s="22"/>
      <c r="IH167" s="22"/>
      <c r="II167" s="22"/>
      <c r="IJ167" s="22"/>
      <c r="IK167" s="22"/>
    </row>
    <row r="168" spans="1:245" x14ac:dyDescent="0.25">
      <c r="A168" s="857" t="s">
        <v>43</v>
      </c>
      <c r="B168" s="858"/>
      <c r="C168" s="10" t="s">
        <v>37</v>
      </c>
      <c r="D168" s="30"/>
      <c r="E168" s="174"/>
      <c r="F168" s="18" t="e">
        <v>#DIV/0!</v>
      </c>
      <c r="G168" s="20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2"/>
      <c r="EE168" s="22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/>
      <c r="GB168" s="22"/>
      <c r="GC168" s="22"/>
      <c r="GD168" s="22"/>
      <c r="GE168" s="22"/>
      <c r="GF168" s="22"/>
      <c r="GG168" s="22"/>
      <c r="GH168" s="22"/>
      <c r="GI168" s="22"/>
      <c r="GJ168" s="22"/>
      <c r="GK168" s="22"/>
      <c r="GL168" s="22"/>
      <c r="GM168" s="22"/>
      <c r="GN168" s="22"/>
      <c r="GO168" s="22"/>
      <c r="GP168" s="22"/>
      <c r="GQ168" s="22"/>
      <c r="GR168" s="22"/>
      <c r="GS168" s="22"/>
      <c r="GT168" s="22"/>
      <c r="GU168" s="22"/>
      <c r="GV168" s="22"/>
      <c r="GW168" s="22"/>
      <c r="GX168" s="22"/>
      <c r="GY168" s="22"/>
      <c r="GZ168" s="22"/>
      <c r="HA168" s="22"/>
      <c r="HB168" s="22"/>
      <c r="HC168" s="22"/>
      <c r="HD168" s="22"/>
      <c r="HE168" s="22"/>
      <c r="HF168" s="22"/>
      <c r="HG168" s="22"/>
      <c r="HH168" s="22"/>
      <c r="HI168" s="22"/>
      <c r="HJ168" s="22"/>
      <c r="HK168" s="22"/>
      <c r="HL168" s="22"/>
      <c r="HM168" s="22"/>
      <c r="HN168" s="22"/>
      <c r="HO168" s="22"/>
      <c r="HP168" s="22"/>
      <c r="HQ168" s="22"/>
      <c r="HR168" s="22"/>
      <c r="HS168" s="22"/>
      <c r="HT168" s="22"/>
      <c r="HU168" s="22"/>
      <c r="HV168" s="22"/>
      <c r="HW168" s="22"/>
      <c r="HX168" s="22"/>
      <c r="HY168" s="22"/>
      <c r="HZ168" s="22"/>
      <c r="IA168" s="22"/>
      <c r="IB168" s="22"/>
      <c r="IC168" s="22"/>
      <c r="ID168" s="22"/>
      <c r="IE168" s="22"/>
      <c r="IF168" s="22"/>
      <c r="IG168" s="22"/>
      <c r="IH168" s="22"/>
      <c r="II168" s="22"/>
      <c r="IJ168" s="22"/>
      <c r="IK168" s="22"/>
    </row>
    <row r="169" spans="1:245" x14ac:dyDescent="0.25">
      <c r="A169" s="863" t="s">
        <v>71</v>
      </c>
      <c r="B169" s="864"/>
      <c r="C169" s="10"/>
      <c r="D169" s="13"/>
      <c r="E169" s="37"/>
      <c r="F169" s="15"/>
      <c r="G169" s="20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2"/>
      <c r="EE169" s="22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22"/>
      <c r="GD169" s="22"/>
      <c r="GE169" s="22"/>
      <c r="GF169" s="22"/>
      <c r="GG169" s="22"/>
      <c r="GH169" s="22"/>
      <c r="GI169" s="22"/>
      <c r="GJ169" s="22"/>
      <c r="GK169" s="22"/>
      <c r="GL169" s="22"/>
      <c r="GM169" s="22"/>
      <c r="GN169" s="22"/>
      <c r="GO169" s="22"/>
      <c r="GP169" s="22"/>
      <c r="GQ169" s="22"/>
      <c r="GR169" s="22"/>
      <c r="GS169" s="22"/>
      <c r="GT169" s="22"/>
      <c r="GU169" s="22"/>
      <c r="GV169" s="22"/>
      <c r="GW169" s="22"/>
      <c r="GX169" s="22"/>
      <c r="GY169" s="22"/>
      <c r="GZ169" s="22"/>
      <c r="HA169" s="22"/>
      <c r="HB169" s="22"/>
      <c r="HC169" s="22"/>
      <c r="HD169" s="22"/>
      <c r="HE169" s="22"/>
      <c r="HF169" s="22"/>
      <c r="HG169" s="22"/>
      <c r="HH169" s="22"/>
      <c r="HI169" s="22"/>
      <c r="HJ169" s="22"/>
      <c r="HK169" s="22"/>
      <c r="HL169" s="22"/>
      <c r="HM169" s="22"/>
      <c r="HN169" s="22"/>
      <c r="HO169" s="22"/>
      <c r="HP169" s="22"/>
      <c r="HQ169" s="22"/>
      <c r="HR169" s="22"/>
      <c r="HS169" s="22"/>
      <c r="HT169" s="22"/>
      <c r="HU169" s="22"/>
      <c r="HV169" s="22"/>
      <c r="HW169" s="22"/>
      <c r="HX169" s="22"/>
      <c r="HY169" s="22"/>
      <c r="HZ169" s="22"/>
      <c r="IA169" s="22"/>
      <c r="IB169" s="22"/>
      <c r="IC169" s="22"/>
      <c r="ID169" s="22"/>
      <c r="IE169" s="22"/>
      <c r="IF169" s="22"/>
      <c r="IG169" s="22"/>
      <c r="IH169" s="22"/>
      <c r="II169" s="22"/>
      <c r="IJ169" s="22"/>
      <c r="IK169" s="22"/>
    </row>
    <row r="170" spans="1:245" x14ac:dyDescent="0.25">
      <c r="A170" s="863" t="s">
        <v>72</v>
      </c>
      <c r="B170" s="864"/>
      <c r="C170" s="10"/>
      <c r="D170" s="13"/>
      <c r="E170" s="37"/>
      <c r="F170" s="15"/>
      <c r="G170" s="20"/>
    </row>
    <row r="171" spans="1:245" x14ac:dyDescent="0.25">
      <c r="A171" s="857" t="s">
        <v>23</v>
      </c>
      <c r="B171" s="858"/>
      <c r="C171" s="10" t="s">
        <v>19</v>
      </c>
      <c r="D171" s="36">
        <v>0.2</v>
      </c>
      <c r="E171" s="171">
        <v>1.9919032599780484E-3</v>
      </c>
      <c r="F171" s="15">
        <v>-0.99004048370010977</v>
      </c>
      <c r="G171" s="20"/>
    </row>
    <row r="172" spans="1:245" x14ac:dyDescent="0.25">
      <c r="A172" s="857" t="s">
        <v>24</v>
      </c>
      <c r="B172" s="858"/>
      <c r="C172" s="10" t="s">
        <v>37</v>
      </c>
      <c r="D172" s="36"/>
      <c r="E172" s="171"/>
      <c r="F172" s="18" t="e">
        <v>#DIV/0!</v>
      </c>
      <c r="G172" s="20"/>
    </row>
    <row r="173" spans="1:245" x14ac:dyDescent="0.25">
      <c r="A173" s="857" t="s">
        <v>25</v>
      </c>
      <c r="B173" s="858"/>
      <c r="C173" s="10" t="s">
        <v>37</v>
      </c>
      <c r="D173" s="36">
        <v>0.2</v>
      </c>
      <c r="E173" s="171">
        <v>1.9954945856046208E-3</v>
      </c>
      <c r="F173" s="15">
        <v>-0.99002252707197702</v>
      </c>
      <c r="G173" s="20"/>
    </row>
    <row r="174" spans="1:245" x14ac:dyDescent="0.25">
      <c r="A174" s="857" t="s">
        <v>26</v>
      </c>
      <c r="B174" s="858"/>
      <c r="C174" s="10" t="s">
        <v>37</v>
      </c>
      <c r="D174" s="36"/>
      <c r="E174" s="171"/>
      <c r="F174" s="18" t="e">
        <v>#DIV/0!</v>
      </c>
      <c r="G174" s="20"/>
    </row>
    <row r="175" spans="1:245" x14ac:dyDescent="0.25">
      <c r="A175" s="857" t="s">
        <v>27</v>
      </c>
      <c r="B175" s="858"/>
      <c r="C175" s="10" t="s">
        <v>37</v>
      </c>
      <c r="D175" s="36"/>
      <c r="E175" s="171"/>
      <c r="F175" s="18" t="e">
        <v>#DIV/0!</v>
      </c>
      <c r="G175" s="11"/>
    </row>
    <row r="176" spans="1:245" x14ac:dyDescent="0.25">
      <c r="A176" s="857" t="s">
        <v>28</v>
      </c>
      <c r="B176" s="858"/>
      <c r="C176" s="10" t="s">
        <v>37</v>
      </c>
      <c r="D176" s="36">
        <v>0.08</v>
      </c>
      <c r="E176" s="171">
        <v>2.3456203730910433E-4</v>
      </c>
      <c r="F176" s="15">
        <v>-0.99706797453363616</v>
      </c>
      <c r="G176" s="20"/>
    </row>
    <row r="177" spans="1:7" x14ac:dyDescent="0.25">
      <c r="A177" s="857" t="s">
        <v>29</v>
      </c>
      <c r="B177" s="858"/>
      <c r="C177" s="10" t="s">
        <v>37</v>
      </c>
      <c r="D177" s="36"/>
      <c r="E177" s="171"/>
      <c r="F177" s="18" t="e">
        <v>#DIV/0!</v>
      </c>
      <c r="G177" s="20"/>
    </row>
    <row r="178" spans="1:7" x14ac:dyDescent="0.25">
      <c r="A178" s="857" t="s">
        <v>30</v>
      </c>
      <c r="B178" s="858"/>
      <c r="C178" s="10" t="s">
        <v>37</v>
      </c>
      <c r="D178" s="36">
        <v>0.08</v>
      </c>
      <c r="E178" s="171">
        <v>2.5870024925333005E-4</v>
      </c>
      <c r="F178" s="15">
        <v>-0.99676624688433346</v>
      </c>
      <c r="G178" s="20"/>
    </row>
    <row r="179" spans="1:7" x14ac:dyDescent="0.25">
      <c r="A179" s="857" t="s">
        <v>31</v>
      </c>
      <c r="B179" s="858"/>
      <c r="C179" s="10" t="s">
        <v>37</v>
      </c>
      <c r="D179" s="36"/>
      <c r="E179" s="171"/>
      <c r="F179" s="18" t="e">
        <v>#DIV/0!</v>
      </c>
      <c r="G179" s="20"/>
    </row>
    <row r="180" spans="1:7" x14ac:dyDescent="0.25">
      <c r="A180" s="857" t="s">
        <v>32</v>
      </c>
      <c r="B180" s="858"/>
      <c r="C180" s="10" t="s">
        <v>37</v>
      </c>
      <c r="D180" s="36"/>
      <c r="E180" s="171"/>
      <c r="F180" s="18" t="e">
        <v>#DIV/0!</v>
      </c>
      <c r="G180" s="20"/>
    </row>
    <row r="181" spans="1:7" x14ac:dyDescent="0.25">
      <c r="A181" s="863" t="s">
        <v>73</v>
      </c>
      <c r="B181" s="864"/>
      <c r="C181" s="10"/>
      <c r="D181" s="36"/>
      <c r="E181" s="171"/>
      <c r="F181" s="15"/>
      <c r="G181" s="20"/>
    </row>
    <row r="182" spans="1:7" x14ac:dyDescent="0.25">
      <c r="A182" s="857" t="s">
        <v>23</v>
      </c>
      <c r="B182" s="858"/>
      <c r="C182" s="10" t="s">
        <v>19</v>
      </c>
      <c r="D182" s="36">
        <v>0.15</v>
      </c>
      <c r="E182" s="179">
        <v>0.13686437028033269</v>
      </c>
      <c r="F182" s="15">
        <v>-8.7570864797782061E-2</v>
      </c>
      <c r="G182" s="20"/>
    </row>
    <row r="183" spans="1:7" x14ac:dyDescent="0.25">
      <c r="A183" s="857" t="s">
        <v>24</v>
      </c>
      <c r="B183" s="858"/>
      <c r="C183" s="10" t="s">
        <v>37</v>
      </c>
      <c r="D183" s="36"/>
      <c r="E183" s="179"/>
      <c r="F183" s="18" t="e">
        <v>#DIV/0!</v>
      </c>
      <c r="G183" s="20"/>
    </row>
    <row r="184" spans="1:7" x14ac:dyDescent="0.25">
      <c r="A184" s="857" t="s">
        <v>25</v>
      </c>
      <c r="B184" s="858"/>
      <c r="C184" s="10" t="s">
        <v>37</v>
      </c>
      <c r="D184" s="36">
        <v>0.15</v>
      </c>
      <c r="E184" s="179">
        <v>0.14659457395525796</v>
      </c>
      <c r="F184" s="15">
        <v>-2.2702840298280218E-2</v>
      </c>
      <c r="G184" s="20"/>
    </row>
    <row r="185" spans="1:7" x14ac:dyDescent="0.25">
      <c r="A185" s="857" t="s">
        <v>26</v>
      </c>
      <c r="B185" s="858"/>
      <c r="C185" s="10" t="s">
        <v>37</v>
      </c>
      <c r="D185" s="36"/>
      <c r="E185" s="179"/>
      <c r="F185" s="18" t="e">
        <v>#DIV/0!</v>
      </c>
      <c r="G185" s="20"/>
    </row>
    <row r="186" spans="1:7" x14ac:dyDescent="0.25">
      <c r="A186" s="857" t="s">
        <v>27</v>
      </c>
      <c r="B186" s="858"/>
      <c r="C186" s="10" t="s">
        <v>37</v>
      </c>
      <c r="D186" s="36"/>
      <c r="E186" s="179"/>
      <c r="F186" s="18" t="e">
        <v>#DIV/0!</v>
      </c>
      <c r="G186" s="20"/>
    </row>
    <row r="187" spans="1:7" x14ac:dyDescent="0.25">
      <c r="A187" s="857" t="s">
        <v>28</v>
      </c>
      <c r="B187" s="858"/>
      <c r="C187" s="10" t="s">
        <v>37</v>
      </c>
      <c r="D187" s="36">
        <v>0.18</v>
      </c>
      <c r="E187" s="179">
        <v>0.16916934312520249</v>
      </c>
      <c r="F187" s="15">
        <v>-6.017031597109726E-2</v>
      </c>
      <c r="G187" s="20"/>
    </row>
    <row r="188" spans="1:7" x14ac:dyDescent="0.25">
      <c r="A188" s="857" t="s">
        <v>29</v>
      </c>
      <c r="B188" s="858"/>
      <c r="C188" s="10" t="s">
        <v>37</v>
      </c>
      <c r="D188" s="36"/>
      <c r="E188" s="179"/>
      <c r="F188" s="18" t="e">
        <v>#DIV/0!</v>
      </c>
      <c r="G188" s="20"/>
    </row>
    <row r="189" spans="1:7" x14ac:dyDescent="0.25">
      <c r="A189" s="857" t="s">
        <v>30</v>
      </c>
      <c r="B189" s="858"/>
      <c r="C189" s="10" t="s">
        <v>37</v>
      </c>
      <c r="D189" s="36">
        <v>0.18</v>
      </c>
      <c r="E189" s="179">
        <v>0.17984501527266814</v>
      </c>
      <c r="F189" s="15">
        <v>-8.610262629547684E-4</v>
      </c>
      <c r="G189" s="20"/>
    </row>
    <row r="190" spans="1:7" x14ac:dyDescent="0.25">
      <c r="A190" s="857" t="s">
        <v>31</v>
      </c>
      <c r="B190" s="858"/>
      <c r="C190" s="10" t="s">
        <v>37</v>
      </c>
      <c r="D190" s="36"/>
      <c r="E190" s="179"/>
      <c r="F190" s="18" t="e">
        <v>#DIV/0!</v>
      </c>
      <c r="G190" s="20"/>
    </row>
    <row r="191" spans="1:7" x14ac:dyDescent="0.25">
      <c r="A191" s="857" t="s">
        <v>32</v>
      </c>
      <c r="B191" s="858"/>
      <c r="C191" s="10" t="s">
        <v>37</v>
      </c>
      <c r="D191" s="36"/>
      <c r="E191" s="179"/>
      <c r="F191" s="18" t="e">
        <v>#DIV/0!</v>
      </c>
      <c r="G191" s="20"/>
    </row>
    <row r="192" spans="1:7" x14ac:dyDescent="0.25">
      <c r="A192" s="863" t="s">
        <v>74</v>
      </c>
      <c r="B192" s="864"/>
      <c r="C192" s="10"/>
      <c r="D192" s="13"/>
      <c r="E192" s="37"/>
      <c r="F192" s="15"/>
      <c r="G192" s="20"/>
    </row>
    <row r="193" spans="1:245" x14ac:dyDescent="0.25">
      <c r="A193" s="857" t="s">
        <v>27</v>
      </c>
      <c r="B193" s="858"/>
      <c r="C193" s="10" t="s">
        <v>19</v>
      </c>
      <c r="D193" s="13"/>
      <c r="E193" s="37"/>
      <c r="F193" s="18" t="e">
        <v>#DIV/0!</v>
      </c>
      <c r="G193" s="20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  <c r="EC193" s="22"/>
      <c r="ED193" s="22"/>
      <c r="EE193" s="22"/>
      <c r="EF193" s="22"/>
      <c r="EG193" s="22"/>
      <c r="EH193" s="22"/>
      <c r="EI193" s="22"/>
      <c r="EJ193" s="22"/>
      <c r="EK193" s="22"/>
      <c r="EL193" s="22"/>
      <c r="EM193" s="22"/>
      <c r="EN193" s="22"/>
      <c r="EO193" s="22"/>
      <c r="EP193" s="22"/>
      <c r="EQ193" s="22"/>
      <c r="ER193" s="22"/>
      <c r="ES193" s="22"/>
      <c r="ET193" s="22"/>
      <c r="EU193" s="22"/>
      <c r="EV193" s="22"/>
      <c r="EW193" s="22"/>
      <c r="EX193" s="22"/>
      <c r="EY193" s="22"/>
      <c r="EZ193" s="22"/>
      <c r="FA193" s="22"/>
      <c r="FB193" s="22"/>
      <c r="FC193" s="22"/>
      <c r="FD193" s="22"/>
      <c r="FE193" s="22"/>
      <c r="FF193" s="22"/>
      <c r="FG193" s="22"/>
      <c r="FH193" s="22"/>
      <c r="FI193" s="22"/>
      <c r="FJ193" s="22"/>
      <c r="FK193" s="22"/>
      <c r="FL193" s="22"/>
      <c r="FM193" s="22"/>
      <c r="FN193" s="22"/>
      <c r="FO193" s="22"/>
      <c r="FP193" s="22"/>
      <c r="FQ193" s="22"/>
      <c r="FR193" s="22"/>
      <c r="FS193" s="22"/>
      <c r="FT193" s="22"/>
      <c r="FU193" s="22"/>
      <c r="FV193" s="22"/>
      <c r="FW193" s="22"/>
      <c r="FX193" s="22"/>
      <c r="FY193" s="22"/>
      <c r="FZ193" s="22"/>
      <c r="GA193" s="22"/>
      <c r="GB193" s="22"/>
      <c r="GC193" s="22"/>
      <c r="GD193" s="22"/>
      <c r="GE193" s="22"/>
      <c r="GF193" s="22"/>
      <c r="GG193" s="22"/>
      <c r="GH193" s="22"/>
      <c r="GI193" s="22"/>
      <c r="GJ193" s="22"/>
      <c r="GK193" s="22"/>
      <c r="GL193" s="22"/>
      <c r="GM193" s="22"/>
      <c r="GN193" s="22"/>
      <c r="GO193" s="22"/>
      <c r="GP193" s="22"/>
      <c r="GQ193" s="22"/>
      <c r="GR193" s="22"/>
      <c r="GS193" s="22"/>
      <c r="GT193" s="22"/>
      <c r="GU193" s="22"/>
      <c r="GV193" s="22"/>
      <c r="GW193" s="22"/>
      <c r="GX193" s="22"/>
      <c r="GY193" s="22"/>
      <c r="GZ193" s="22"/>
      <c r="HA193" s="22"/>
      <c r="HB193" s="22"/>
      <c r="HC193" s="22"/>
      <c r="HD193" s="22"/>
      <c r="HE193" s="22"/>
      <c r="HF193" s="22"/>
      <c r="HG193" s="22"/>
      <c r="HH193" s="22"/>
      <c r="HI193" s="22"/>
      <c r="HJ193" s="22"/>
      <c r="HK193" s="22"/>
      <c r="HL193" s="22"/>
      <c r="HM193" s="22"/>
      <c r="HN193" s="22"/>
      <c r="HO193" s="22"/>
      <c r="HP193" s="22"/>
      <c r="HQ193" s="22"/>
      <c r="HR193" s="22"/>
      <c r="HS193" s="22"/>
      <c r="HT193" s="22"/>
      <c r="HU193" s="22"/>
      <c r="HV193" s="22"/>
      <c r="HW193" s="22"/>
      <c r="HX193" s="22"/>
      <c r="HY193" s="22"/>
      <c r="HZ193" s="22"/>
      <c r="IA193" s="22"/>
      <c r="IB193" s="22"/>
      <c r="IC193" s="22"/>
      <c r="ID193" s="22"/>
      <c r="IE193" s="22"/>
      <c r="IF193" s="22"/>
      <c r="IG193" s="22"/>
      <c r="IH193" s="22"/>
      <c r="II193" s="22"/>
      <c r="IJ193" s="22"/>
      <c r="IK193" s="22"/>
    </row>
    <row r="194" spans="1:245" x14ac:dyDescent="0.25">
      <c r="A194" s="857" t="s">
        <v>28</v>
      </c>
      <c r="B194" s="858"/>
      <c r="C194" s="10" t="s">
        <v>37</v>
      </c>
      <c r="D194" s="13">
        <v>5.0000000000000001E-3</v>
      </c>
      <c r="E194" s="175">
        <v>1.164078680973492E-3</v>
      </c>
      <c r="F194" s="15">
        <v>-0.76718426380530169</v>
      </c>
      <c r="G194" s="20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  <c r="EZ194" s="22"/>
      <c r="FA194" s="22"/>
      <c r="FB194" s="22"/>
      <c r="FC194" s="22"/>
      <c r="FD194" s="22"/>
      <c r="FE194" s="22"/>
      <c r="FF194" s="22"/>
      <c r="FG194" s="22"/>
      <c r="FH194" s="22"/>
      <c r="FI194" s="22"/>
      <c r="FJ194" s="22"/>
      <c r="FK194" s="22"/>
      <c r="FL194" s="22"/>
      <c r="FM194" s="22"/>
      <c r="FN194" s="22"/>
      <c r="FO194" s="22"/>
      <c r="FP194" s="22"/>
      <c r="FQ194" s="22"/>
      <c r="FR194" s="22"/>
      <c r="FS194" s="22"/>
      <c r="FT194" s="22"/>
      <c r="FU194" s="22"/>
      <c r="FV194" s="22"/>
      <c r="FW194" s="22"/>
      <c r="FX194" s="22"/>
      <c r="FY194" s="22"/>
      <c r="FZ194" s="22"/>
      <c r="GA194" s="22"/>
      <c r="GB194" s="22"/>
      <c r="GC194" s="22"/>
      <c r="GD194" s="22"/>
      <c r="GE194" s="22"/>
      <c r="GF194" s="22"/>
      <c r="GG194" s="22"/>
      <c r="GH194" s="22"/>
      <c r="GI194" s="22"/>
      <c r="GJ194" s="22"/>
      <c r="GK194" s="22"/>
      <c r="GL194" s="22"/>
      <c r="GM194" s="22"/>
      <c r="GN194" s="22"/>
      <c r="GO194" s="22"/>
      <c r="GP194" s="22"/>
      <c r="GQ194" s="22"/>
      <c r="GR194" s="22"/>
      <c r="GS194" s="22"/>
      <c r="GT194" s="22"/>
      <c r="GU194" s="22"/>
      <c r="GV194" s="22"/>
      <c r="GW194" s="22"/>
      <c r="GX194" s="22"/>
      <c r="GY194" s="22"/>
      <c r="GZ194" s="22"/>
      <c r="HA194" s="22"/>
      <c r="HB194" s="22"/>
      <c r="HC194" s="22"/>
      <c r="HD194" s="22"/>
      <c r="HE194" s="22"/>
      <c r="HF194" s="22"/>
      <c r="HG194" s="22"/>
      <c r="HH194" s="22"/>
      <c r="HI194" s="22"/>
      <c r="HJ194" s="22"/>
      <c r="HK194" s="22"/>
      <c r="HL194" s="22"/>
      <c r="HM194" s="22"/>
      <c r="HN194" s="22"/>
      <c r="HO194" s="22"/>
      <c r="HP194" s="22"/>
      <c r="HQ194" s="22"/>
      <c r="HR194" s="22"/>
      <c r="HS194" s="22"/>
      <c r="HT194" s="22"/>
      <c r="HU194" s="22"/>
      <c r="HV194" s="22"/>
      <c r="HW194" s="22"/>
      <c r="HX194" s="22"/>
      <c r="HY194" s="22"/>
      <c r="HZ194" s="22"/>
      <c r="IA194" s="22"/>
      <c r="IB194" s="22"/>
      <c r="IC194" s="22"/>
      <c r="ID194" s="22"/>
      <c r="IE194" s="22"/>
      <c r="IF194" s="22"/>
      <c r="IG194" s="22"/>
      <c r="IH194" s="22"/>
      <c r="II194" s="22"/>
      <c r="IJ194" s="22"/>
      <c r="IK194" s="22"/>
    </row>
    <row r="195" spans="1:245" x14ac:dyDescent="0.25">
      <c r="A195" s="857" t="s">
        <v>29</v>
      </c>
      <c r="B195" s="858"/>
      <c r="C195" s="10" t="s">
        <v>37</v>
      </c>
      <c r="D195" s="13"/>
      <c r="E195" s="175"/>
      <c r="F195" s="18" t="e">
        <v>#DIV/0!</v>
      </c>
      <c r="G195" s="20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  <c r="EK195" s="22"/>
      <c r="EL195" s="22"/>
      <c r="EM195" s="22"/>
      <c r="EN195" s="22"/>
      <c r="EO195" s="22"/>
      <c r="EP195" s="22"/>
      <c r="EQ195" s="22"/>
      <c r="ER195" s="22"/>
      <c r="ES195" s="22"/>
      <c r="ET195" s="22"/>
      <c r="EU195" s="22"/>
      <c r="EV195" s="22"/>
      <c r="EW195" s="22"/>
      <c r="EX195" s="22"/>
      <c r="EY195" s="22"/>
      <c r="EZ195" s="22"/>
      <c r="FA195" s="22"/>
      <c r="FB195" s="22"/>
      <c r="FC195" s="22"/>
      <c r="FD195" s="22"/>
      <c r="FE195" s="22"/>
      <c r="FF195" s="22"/>
      <c r="FG195" s="22"/>
      <c r="FH195" s="22"/>
      <c r="FI195" s="22"/>
      <c r="FJ195" s="22"/>
      <c r="FK195" s="22"/>
      <c r="FL195" s="22"/>
      <c r="FM195" s="22"/>
      <c r="FN195" s="22"/>
      <c r="FO195" s="22"/>
      <c r="FP195" s="22"/>
      <c r="FQ195" s="22"/>
      <c r="FR195" s="22"/>
      <c r="FS195" s="22"/>
      <c r="FT195" s="22"/>
      <c r="FU195" s="22"/>
      <c r="FV195" s="22"/>
      <c r="FW195" s="22"/>
      <c r="FX195" s="22"/>
      <c r="FY195" s="22"/>
      <c r="FZ195" s="22"/>
      <c r="GA195" s="22"/>
      <c r="GB195" s="22"/>
      <c r="GC195" s="22"/>
      <c r="GD195" s="22"/>
      <c r="GE195" s="22"/>
      <c r="GF195" s="22"/>
      <c r="GG195" s="22"/>
      <c r="GH195" s="22"/>
      <c r="GI195" s="22"/>
      <c r="GJ195" s="22"/>
      <c r="GK195" s="22"/>
      <c r="GL195" s="22"/>
      <c r="GM195" s="22"/>
      <c r="GN195" s="22"/>
      <c r="GO195" s="22"/>
      <c r="GP195" s="22"/>
      <c r="GQ195" s="22"/>
      <c r="GR195" s="22"/>
      <c r="GS195" s="22"/>
      <c r="GT195" s="22"/>
      <c r="GU195" s="22"/>
      <c r="GV195" s="22"/>
      <c r="GW195" s="22"/>
      <c r="GX195" s="22"/>
      <c r="GY195" s="22"/>
      <c r="GZ195" s="22"/>
      <c r="HA195" s="22"/>
      <c r="HB195" s="22"/>
      <c r="HC195" s="22"/>
      <c r="HD195" s="22"/>
      <c r="HE195" s="22"/>
      <c r="HF195" s="22"/>
      <c r="HG195" s="22"/>
      <c r="HH195" s="22"/>
      <c r="HI195" s="22"/>
      <c r="HJ195" s="22"/>
      <c r="HK195" s="22"/>
      <c r="HL195" s="22"/>
      <c r="HM195" s="22"/>
      <c r="HN195" s="22"/>
      <c r="HO195" s="22"/>
      <c r="HP195" s="22"/>
      <c r="HQ195" s="22"/>
      <c r="HR195" s="22"/>
      <c r="HS195" s="22"/>
      <c r="HT195" s="22"/>
      <c r="HU195" s="22"/>
      <c r="HV195" s="22"/>
      <c r="HW195" s="22"/>
      <c r="HX195" s="22"/>
      <c r="HY195" s="22"/>
      <c r="HZ195" s="22"/>
      <c r="IA195" s="22"/>
      <c r="IB195" s="22"/>
      <c r="IC195" s="22"/>
      <c r="ID195" s="22"/>
      <c r="IE195" s="22"/>
      <c r="IF195" s="22"/>
      <c r="IG195" s="22"/>
      <c r="IH195" s="22"/>
      <c r="II195" s="22"/>
      <c r="IJ195" s="22"/>
      <c r="IK195" s="22"/>
    </row>
    <row r="196" spans="1:245" x14ac:dyDescent="0.25">
      <c r="A196" s="857" t="s">
        <v>30</v>
      </c>
      <c r="B196" s="858"/>
      <c r="C196" s="10" t="s">
        <v>37</v>
      </c>
      <c r="D196" s="13">
        <v>5.0000000000000001E-3</v>
      </c>
      <c r="E196" s="175">
        <v>4.9822221947452465E-3</v>
      </c>
      <c r="F196" s="15">
        <v>-3.5555610509507146E-3</v>
      </c>
      <c r="G196" s="20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  <c r="EC196" s="22"/>
      <c r="ED196" s="22"/>
      <c r="EE196" s="22"/>
      <c r="EF196" s="22"/>
      <c r="EG196" s="22"/>
      <c r="EH196" s="22"/>
      <c r="EI196" s="22"/>
      <c r="EJ196" s="22"/>
      <c r="EK196" s="22"/>
      <c r="EL196" s="22"/>
      <c r="EM196" s="22"/>
      <c r="EN196" s="22"/>
      <c r="EO196" s="22"/>
      <c r="EP196" s="22"/>
      <c r="EQ196" s="22"/>
      <c r="ER196" s="22"/>
      <c r="ES196" s="22"/>
      <c r="ET196" s="22"/>
      <c r="EU196" s="22"/>
      <c r="EV196" s="22"/>
      <c r="EW196" s="22"/>
      <c r="EX196" s="22"/>
      <c r="EY196" s="22"/>
      <c r="EZ196" s="22"/>
      <c r="FA196" s="22"/>
      <c r="FB196" s="22"/>
      <c r="FC196" s="22"/>
      <c r="FD196" s="22"/>
      <c r="FE196" s="22"/>
      <c r="FF196" s="22"/>
      <c r="FG196" s="22"/>
      <c r="FH196" s="22"/>
      <c r="FI196" s="22"/>
      <c r="FJ196" s="22"/>
      <c r="FK196" s="22"/>
      <c r="FL196" s="22"/>
      <c r="FM196" s="22"/>
      <c r="FN196" s="22"/>
      <c r="FO196" s="22"/>
      <c r="FP196" s="22"/>
      <c r="FQ196" s="22"/>
      <c r="FR196" s="22"/>
      <c r="FS196" s="22"/>
      <c r="FT196" s="22"/>
      <c r="FU196" s="22"/>
      <c r="FV196" s="22"/>
      <c r="FW196" s="22"/>
      <c r="FX196" s="22"/>
      <c r="FY196" s="22"/>
      <c r="FZ196" s="22"/>
      <c r="GA196" s="22"/>
      <c r="GB196" s="22"/>
      <c r="GC196" s="22"/>
      <c r="GD196" s="22"/>
      <c r="GE196" s="22"/>
      <c r="GF196" s="22"/>
      <c r="GG196" s="22"/>
      <c r="GH196" s="22"/>
      <c r="GI196" s="22"/>
      <c r="GJ196" s="22"/>
      <c r="GK196" s="22"/>
      <c r="GL196" s="22"/>
      <c r="GM196" s="22"/>
      <c r="GN196" s="22"/>
      <c r="GO196" s="22"/>
      <c r="GP196" s="22"/>
      <c r="GQ196" s="22"/>
      <c r="GR196" s="22"/>
      <c r="GS196" s="22"/>
      <c r="GT196" s="22"/>
      <c r="GU196" s="22"/>
      <c r="GV196" s="22"/>
      <c r="GW196" s="22"/>
      <c r="GX196" s="22"/>
      <c r="GY196" s="22"/>
      <c r="GZ196" s="22"/>
      <c r="HA196" s="22"/>
      <c r="HB196" s="22"/>
      <c r="HC196" s="22"/>
      <c r="HD196" s="22"/>
      <c r="HE196" s="22"/>
      <c r="HF196" s="22"/>
      <c r="HG196" s="22"/>
      <c r="HH196" s="22"/>
      <c r="HI196" s="22"/>
      <c r="HJ196" s="22"/>
      <c r="HK196" s="22"/>
      <c r="HL196" s="22"/>
      <c r="HM196" s="22"/>
      <c r="HN196" s="22"/>
      <c r="HO196" s="22"/>
      <c r="HP196" s="22"/>
      <c r="HQ196" s="22"/>
      <c r="HR196" s="22"/>
      <c r="HS196" s="22"/>
      <c r="HT196" s="22"/>
      <c r="HU196" s="22"/>
      <c r="HV196" s="22"/>
      <c r="HW196" s="22"/>
      <c r="HX196" s="22"/>
      <c r="HY196" s="22"/>
      <c r="HZ196" s="22"/>
      <c r="IA196" s="22"/>
      <c r="IB196" s="22"/>
      <c r="IC196" s="22"/>
      <c r="ID196" s="22"/>
      <c r="IE196" s="22"/>
      <c r="IF196" s="22"/>
      <c r="IG196" s="22"/>
      <c r="IH196" s="22"/>
      <c r="II196" s="22"/>
      <c r="IJ196" s="22"/>
      <c r="IK196" s="22"/>
    </row>
    <row r="197" spans="1:245" x14ac:dyDescent="0.25">
      <c r="A197" s="857" t="s">
        <v>31</v>
      </c>
      <c r="B197" s="858"/>
      <c r="C197" s="10" t="s">
        <v>37</v>
      </c>
      <c r="D197" s="13"/>
      <c r="E197" s="37"/>
      <c r="F197" s="18" t="e">
        <v>#DIV/0!</v>
      </c>
      <c r="G197" s="20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  <c r="EY197" s="22"/>
      <c r="EZ197" s="22"/>
      <c r="FA197" s="22"/>
      <c r="FB197" s="22"/>
      <c r="FC197" s="22"/>
      <c r="FD197" s="22"/>
      <c r="FE197" s="22"/>
      <c r="FF197" s="22"/>
      <c r="FG197" s="22"/>
      <c r="FH197" s="22"/>
      <c r="FI197" s="22"/>
      <c r="FJ197" s="22"/>
      <c r="FK197" s="22"/>
      <c r="FL197" s="22"/>
      <c r="FM197" s="22"/>
      <c r="FN197" s="22"/>
      <c r="FO197" s="22"/>
      <c r="FP197" s="22"/>
      <c r="FQ197" s="22"/>
      <c r="FR197" s="22"/>
      <c r="FS197" s="22"/>
      <c r="FT197" s="22"/>
      <c r="FU197" s="22"/>
      <c r="FV197" s="22"/>
      <c r="FW197" s="22"/>
      <c r="FX197" s="22"/>
      <c r="FY197" s="22"/>
      <c r="FZ197" s="22"/>
      <c r="GA197" s="22"/>
      <c r="GB197" s="22"/>
      <c r="GC197" s="22"/>
      <c r="GD197" s="22"/>
      <c r="GE197" s="22"/>
      <c r="GF197" s="22"/>
      <c r="GG197" s="22"/>
      <c r="GH197" s="22"/>
      <c r="GI197" s="22"/>
      <c r="GJ197" s="22"/>
      <c r="GK197" s="22"/>
      <c r="GL197" s="22"/>
      <c r="GM197" s="22"/>
      <c r="GN197" s="22"/>
      <c r="GO197" s="22"/>
      <c r="GP197" s="22"/>
      <c r="GQ197" s="22"/>
      <c r="GR197" s="22"/>
      <c r="GS197" s="22"/>
      <c r="GT197" s="22"/>
      <c r="GU197" s="22"/>
      <c r="GV197" s="22"/>
      <c r="GW197" s="22"/>
      <c r="GX197" s="22"/>
      <c r="GY197" s="22"/>
      <c r="GZ197" s="22"/>
      <c r="HA197" s="22"/>
      <c r="HB197" s="22"/>
      <c r="HC197" s="22"/>
      <c r="HD197" s="22"/>
      <c r="HE197" s="22"/>
      <c r="HF197" s="22"/>
      <c r="HG197" s="22"/>
      <c r="HH197" s="22"/>
      <c r="HI197" s="22"/>
      <c r="HJ197" s="22"/>
      <c r="HK197" s="22"/>
      <c r="HL197" s="22"/>
      <c r="HM197" s="22"/>
      <c r="HN197" s="22"/>
      <c r="HO197" s="22"/>
      <c r="HP197" s="22"/>
      <c r="HQ197" s="22"/>
      <c r="HR197" s="22"/>
      <c r="HS197" s="22"/>
      <c r="HT197" s="22"/>
      <c r="HU197" s="22"/>
      <c r="HV197" s="22"/>
      <c r="HW197" s="22"/>
      <c r="HX197" s="22"/>
      <c r="HY197" s="22"/>
      <c r="HZ197" s="22"/>
      <c r="IA197" s="22"/>
      <c r="IB197" s="22"/>
      <c r="IC197" s="22"/>
      <c r="ID197" s="22"/>
      <c r="IE197" s="22"/>
      <c r="IF197" s="22"/>
      <c r="IG197" s="22"/>
      <c r="IH197" s="22"/>
      <c r="II197" s="22"/>
      <c r="IJ197" s="22"/>
      <c r="IK197" s="22"/>
    </row>
    <row r="198" spans="1:245" x14ac:dyDescent="0.25">
      <c r="A198" s="857" t="s">
        <v>32</v>
      </c>
      <c r="B198" s="858"/>
      <c r="C198" s="10" t="s">
        <v>37</v>
      </c>
      <c r="D198" s="30"/>
      <c r="E198" s="179"/>
      <c r="F198" s="18" t="e">
        <v>#DIV/0!</v>
      </c>
      <c r="G198" s="20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  <c r="EK198" s="22"/>
      <c r="EL198" s="22"/>
      <c r="EM198" s="22"/>
      <c r="EN198" s="22"/>
      <c r="EO198" s="22"/>
      <c r="EP198" s="22"/>
      <c r="EQ198" s="22"/>
      <c r="ER198" s="22"/>
      <c r="ES198" s="22"/>
      <c r="ET198" s="22"/>
      <c r="EU198" s="22"/>
      <c r="EV198" s="22"/>
      <c r="EW198" s="22"/>
      <c r="EX198" s="22"/>
      <c r="EY198" s="22"/>
      <c r="EZ198" s="22"/>
      <c r="FA198" s="22"/>
      <c r="FB198" s="22"/>
      <c r="FC198" s="22"/>
      <c r="FD198" s="22"/>
      <c r="FE198" s="22"/>
      <c r="FF198" s="22"/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22"/>
      <c r="FT198" s="22"/>
      <c r="FU198" s="22"/>
      <c r="FV198" s="22"/>
      <c r="FW198" s="22"/>
      <c r="FX198" s="22"/>
      <c r="FY198" s="22"/>
      <c r="FZ198" s="22"/>
      <c r="GA198" s="22"/>
      <c r="GB198" s="22"/>
      <c r="GC198" s="22"/>
      <c r="GD198" s="22"/>
      <c r="GE198" s="22"/>
      <c r="GF198" s="22"/>
      <c r="GG198" s="22"/>
      <c r="GH198" s="22"/>
      <c r="GI198" s="22"/>
      <c r="GJ198" s="22"/>
      <c r="GK198" s="22"/>
      <c r="GL198" s="22"/>
      <c r="GM198" s="22"/>
      <c r="GN198" s="22"/>
      <c r="GO198" s="22"/>
      <c r="GP198" s="22"/>
      <c r="GQ198" s="22"/>
      <c r="GR198" s="22"/>
      <c r="GS198" s="22"/>
      <c r="GT198" s="22"/>
      <c r="GU198" s="22"/>
      <c r="GV198" s="22"/>
      <c r="GW198" s="22"/>
      <c r="GX198" s="22"/>
      <c r="GY198" s="22"/>
      <c r="GZ198" s="22"/>
      <c r="HA198" s="22"/>
      <c r="HB198" s="22"/>
      <c r="HC198" s="22"/>
      <c r="HD198" s="22"/>
      <c r="HE198" s="22"/>
      <c r="HF198" s="22"/>
      <c r="HG198" s="22"/>
      <c r="HH198" s="22"/>
      <c r="HI198" s="22"/>
      <c r="HJ198" s="22"/>
      <c r="HK198" s="22"/>
      <c r="HL198" s="22"/>
      <c r="HM198" s="22"/>
      <c r="HN198" s="22"/>
      <c r="HO198" s="22"/>
      <c r="HP198" s="22"/>
      <c r="HQ198" s="22"/>
      <c r="HR198" s="22"/>
      <c r="HS198" s="22"/>
      <c r="HT198" s="22"/>
      <c r="HU198" s="22"/>
      <c r="HV198" s="22"/>
      <c r="HW198" s="22"/>
      <c r="HX198" s="22"/>
      <c r="HY198" s="22"/>
      <c r="HZ198" s="22"/>
      <c r="IA198" s="22"/>
      <c r="IB198" s="22"/>
      <c r="IC198" s="22"/>
      <c r="ID198" s="22"/>
      <c r="IE198" s="22"/>
      <c r="IF198" s="22"/>
      <c r="IG198" s="22"/>
      <c r="IH198" s="22"/>
      <c r="II198" s="22"/>
      <c r="IJ198" s="22"/>
      <c r="IK198" s="22"/>
    </row>
    <row r="199" spans="1:245" x14ac:dyDescent="0.25">
      <c r="A199" s="863" t="s">
        <v>75</v>
      </c>
      <c r="B199" s="864"/>
      <c r="C199" s="10"/>
      <c r="D199" s="37"/>
      <c r="E199" s="37"/>
      <c r="F199" s="15"/>
      <c r="G199" s="20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  <c r="EC199" s="22"/>
      <c r="ED199" s="22"/>
      <c r="EE199" s="22"/>
      <c r="EF199" s="22"/>
      <c r="EG199" s="22"/>
      <c r="EH199" s="22"/>
      <c r="EI199" s="22"/>
      <c r="EJ199" s="22"/>
      <c r="EK199" s="22"/>
      <c r="EL199" s="22"/>
      <c r="EM199" s="22"/>
      <c r="EN199" s="22"/>
      <c r="EO199" s="22"/>
      <c r="EP199" s="22"/>
      <c r="EQ199" s="22"/>
      <c r="ER199" s="22"/>
      <c r="ES199" s="22"/>
      <c r="ET199" s="22"/>
      <c r="EU199" s="22"/>
      <c r="EV199" s="22"/>
      <c r="EW199" s="22"/>
      <c r="EX199" s="22"/>
      <c r="EY199" s="22"/>
      <c r="EZ199" s="22"/>
      <c r="FA199" s="22"/>
      <c r="FB199" s="22"/>
      <c r="FC199" s="22"/>
      <c r="FD199" s="22"/>
      <c r="FE199" s="22"/>
      <c r="FF199" s="22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22"/>
      <c r="FT199" s="22"/>
      <c r="FU199" s="22"/>
      <c r="FV199" s="22"/>
      <c r="FW199" s="22"/>
      <c r="FX199" s="22"/>
      <c r="FY199" s="22"/>
      <c r="FZ199" s="22"/>
      <c r="GA199" s="22"/>
      <c r="GB199" s="22"/>
      <c r="GC199" s="22"/>
      <c r="GD199" s="22"/>
      <c r="GE199" s="22"/>
      <c r="GF199" s="22"/>
      <c r="GG199" s="22"/>
      <c r="GH199" s="22"/>
      <c r="GI199" s="22"/>
      <c r="GJ199" s="22"/>
      <c r="GK199" s="22"/>
      <c r="GL199" s="22"/>
      <c r="GM199" s="22"/>
      <c r="GN199" s="22"/>
      <c r="GO199" s="22"/>
      <c r="GP199" s="22"/>
      <c r="GQ199" s="22"/>
      <c r="GR199" s="22"/>
      <c r="GS199" s="22"/>
      <c r="GT199" s="22"/>
      <c r="GU199" s="22"/>
      <c r="GV199" s="22"/>
      <c r="GW199" s="22"/>
      <c r="GX199" s="22"/>
      <c r="GY199" s="22"/>
      <c r="GZ199" s="22"/>
      <c r="HA199" s="22"/>
      <c r="HB199" s="22"/>
      <c r="HC199" s="22"/>
      <c r="HD199" s="22"/>
      <c r="HE199" s="22"/>
      <c r="HF199" s="22"/>
      <c r="HG199" s="22"/>
      <c r="HH199" s="22"/>
      <c r="HI199" s="22"/>
      <c r="HJ199" s="22"/>
      <c r="HK199" s="22"/>
      <c r="HL199" s="22"/>
      <c r="HM199" s="22"/>
      <c r="HN199" s="22"/>
      <c r="HO199" s="22"/>
      <c r="HP199" s="22"/>
      <c r="HQ199" s="22"/>
      <c r="HR199" s="22"/>
      <c r="HS199" s="22"/>
      <c r="HT199" s="22"/>
      <c r="HU199" s="22"/>
      <c r="HV199" s="22"/>
      <c r="HW199" s="22"/>
      <c r="HX199" s="22"/>
      <c r="HY199" s="22"/>
      <c r="HZ199" s="22"/>
      <c r="IA199" s="22"/>
      <c r="IB199" s="22"/>
      <c r="IC199" s="22"/>
      <c r="ID199" s="22"/>
      <c r="IE199" s="22"/>
      <c r="IF199" s="22"/>
      <c r="IG199" s="22"/>
      <c r="IH199" s="22"/>
      <c r="II199" s="22"/>
      <c r="IJ199" s="22"/>
      <c r="IK199" s="22"/>
    </row>
    <row r="200" spans="1:245" x14ac:dyDescent="0.25">
      <c r="A200" s="857" t="s">
        <v>27</v>
      </c>
      <c r="B200" s="858"/>
      <c r="C200" s="10" t="s">
        <v>19</v>
      </c>
      <c r="D200" s="37"/>
      <c r="E200" s="37"/>
      <c r="F200" s="18" t="e">
        <v>#DIV/0!</v>
      </c>
      <c r="G200" s="20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  <c r="EC200" s="22"/>
      <c r="ED200" s="22"/>
      <c r="EE200" s="22"/>
      <c r="EF200" s="22"/>
      <c r="EG200" s="22"/>
      <c r="EH200" s="22"/>
      <c r="EI200" s="22"/>
      <c r="EJ200" s="22"/>
      <c r="EK200" s="22"/>
      <c r="EL200" s="22"/>
      <c r="EM200" s="22"/>
      <c r="EN200" s="22"/>
      <c r="EO200" s="22"/>
      <c r="EP200" s="22"/>
      <c r="EQ200" s="22"/>
      <c r="ER200" s="22"/>
      <c r="ES200" s="22"/>
      <c r="ET200" s="22"/>
      <c r="EU200" s="22"/>
      <c r="EV200" s="22"/>
      <c r="EW200" s="22"/>
      <c r="EX200" s="22"/>
      <c r="EY200" s="22"/>
      <c r="EZ200" s="22"/>
      <c r="FA200" s="22"/>
      <c r="FB200" s="22"/>
      <c r="FC200" s="22"/>
      <c r="FD200" s="22"/>
      <c r="FE200" s="22"/>
      <c r="FF200" s="22"/>
      <c r="FG200" s="22"/>
      <c r="FH200" s="22"/>
      <c r="FI200" s="22"/>
      <c r="FJ200" s="22"/>
      <c r="FK200" s="22"/>
      <c r="FL200" s="22"/>
      <c r="FM200" s="22"/>
      <c r="FN200" s="22"/>
      <c r="FO200" s="22"/>
      <c r="FP200" s="22"/>
      <c r="FQ200" s="22"/>
      <c r="FR200" s="22"/>
      <c r="FS200" s="22"/>
      <c r="FT200" s="22"/>
      <c r="FU200" s="22"/>
      <c r="FV200" s="22"/>
      <c r="FW200" s="22"/>
      <c r="FX200" s="22"/>
      <c r="FY200" s="22"/>
      <c r="FZ200" s="22"/>
      <c r="GA200" s="22"/>
      <c r="GB200" s="22"/>
      <c r="GC200" s="22"/>
      <c r="GD200" s="22"/>
      <c r="GE200" s="22"/>
      <c r="GF200" s="22"/>
      <c r="GG200" s="22"/>
      <c r="GH200" s="22"/>
      <c r="GI200" s="22"/>
      <c r="GJ200" s="22"/>
      <c r="GK200" s="22"/>
      <c r="GL200" s="22"/>
      <c r="GM200" s="22"/>
      <c r="GN200" s="22"/>
      <c r="GO200" s="22"/>
      <c r="GP200" s="22"/>
      <c r="GQ200" s="22"/>
      <c r="GR200" s="22"/>
      <c r="GS200" s="22"/>
      <c r="GT200" s="22"/>
      <c r="GU200" s="22"/>
      <c r="GV200" s="22"/>
      <c r="GW200" s="22"/>
      <c r="GX200" s="22"/>
      <c r="GY200" s="22"/>
      <c r="GZ200" s="22"/>
      <c r="HA200" s="22"/>
      <c r="HB200" s="22"/>
      <c r="HC200" s="22"/>
      <c r="HD200" s="22"/>
      <c r="HE200" s="22"/>
      <c r="HF200" s="22"/>
      <c r="HG200" s="22"/>
      <c r="HH200" s="22"/>
      <c r="HI200" s="22"/>
      <c r="HJ200" s="22"/>
      <c r="HK200" s="22"/>
      <c r="HL200" s="22"/>
      <c r="HM200" s="22"/>
      <c r="HN200" s="22"/>
      <c r="HO200" s="22"/>
      <c r="HP200" s="22"/>
      <c r="HQ200" s="22"/>
      <c r="HR200" s="22"/>
      <c r="HS200" s="22"/>
      <c r="HT200" s="22"/>
      <c r="HU200" s="22"/>
      <c r="HV200" s="22"/>
      <c r="HW200" s="22"/>
      <c r="HX200" s="22"/>
      <c r="HY200" s="22"/>
      <c r="HZ200" s="22"/>
      <c r="IA200" s="22"/>
      <c r="IB200" s="22"/>
      <c r="IC200" s="22"/>
      <c r="ID200" s="22"/>
      <c r="IE200" s="22"/>
      <c r="IF200" s="22"/>
      <c r="IG200" s="22"/>
      <c r="IH200" s="22"/>
      <c r="II200" s="22"/>
      <c r="IJ200" s="22"/>
      <c r="IK200" s="22"/>
    </row>
    <row r="201" spans="1:245" x14ac:dyDescent="0.25">
      <c r="A201" s="857" t="s">
        <v>28</v>
      </c>
      <c r="B201" s="858"/>
      <c r="C201" s="10" t="s">
        <v>37</v>
      </c>
      <c r="D201" s="37"/>
      <c r="E201" s="37"/>
      <c r="F201" s="18" t="e">
        <v>#DIV/0!</v>
      </c>
      <c r="G201" s="20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  <c r="CI201" s="22"/>
      <c r="CJ201" s="22"/>
      <c r="CK201" s="22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  <c r="DI201" s="22"/>
      <c r="DJ201" s="22"/>
      <c r="DK201" s="22"/>
      <c r="DL201" s="22"/>
      <c r="DM201" s="22"/>
      <c r="DN201" s="22"/>
      <c r="DO201" s="22"/>
      <c r="DP201" s="22"/>
      <c r="DQ201" s="22"/>
      <c r="DR201" s="22"/>
      <c r="DS201" s="22"/>
      <c r="DT201" s="22"/>
      <c r="DU201" s="22"/>
      <c r="DV201" s="22"/>
      <c r="DW201" s="22"/>
      <c r="DX201" s="22"/>
      <c r="DY201" s="22"/>
      <c r="DZ201" s="22"/>
      <c r="EA201" s="22"/>
      <c r="EB201" s="22"/>
      <c r="EC201" s="22"/>
      <c r="ED201" s="22"/>
      <c r="EE201" s="22"/>
      <c r="EF201" s="22"/>
      <c r="EG201" s="22"/>
      <c r="EH201" s="22"/>
      <c r="EI201" s="22"/>
      <c r="EJ201" s="22"/>
      <c r="EK201" s="22"/>
      <c r="EL201" s="22"/>
      <c r="EM201" s="22"/>
      <c r="EN201" s="22"/>
      <c r="EO201" s="22"/>
      <c r="EP201" s="22"/>
      <c r="EQ201" s="22"/>
      <c r="ER201" s="22"/>
      <c r="ES201" s="22"/>
      <c r="ET201" s="22"/>
      <c r="EU201" s="22"/>
      <c r="EV201" s="22"/>
      <c r="EW201" s="22"/>
      <c r="EX201" s="22"/>
      <c r="EY201" s="22"/>
      <c r="EZ201" s="22"/>
      <c r="FA201" s="22"/>
      <c r="FB201" s="22"/>
      <c r="FC201" s="22"/>
      <c r="FD201" s="22"/>
      <c r="FE201" s="22"/>
      <c r="FF201" s="22"/>
      <c r="FG201" s="22"/>
      <c r="FH201" s="22"/>
      <c r="FI201" s="22"/>
      <c r="FJ201" s="22"/>
      <c r="FK201" s="22"/>
      <c r="FL201" s="22"/>
      <c r="FM201" s="22"/>
      <c r="FN201" s="22"/>
      <c r="FO201" s="22"/>
      <c r="FP201" s="22"/>
      <c r="FQ201" s="22"/>
      <c r="FR201" s="22"/>
      <c r="FS201" s="22"/>
      <c r="FT201" s="22"/>
      <c r="FU201" s="22"/>
      <c r="FV201" s="22"/>
      <c r="FW201" s="22"/>
      <c r="FX201" s="22"/>
      <c r="FY201" s="22"/>
      <c r="FZ201" s="22"/>
      <c r="GA201" s="22"/>
      <c r="GB201" s="22"/>
      <c r="GC201" s="22"/>
      <c r="GD201" s="22"/>
      <c r="GE201" s="22"/>
      <c r="GF201" s="22"/>
      <c r="GG201" s="22"/>
      <c r="GH201" s="22"/>
      <c r="GI201" s="22"/>
      <c r="GJ201" s="22"/>
      <c r="GK201" s="22"/>
      <c r="GL201" s="22"/>
      <c r="GM201" s="22"/>
      <c r="GN201" s="22"/>
      <c r="GO201" s="22"/>
      <c r="GP201" s="22"/>
      <c r="GQ201" s="22"/>
      <c r="GR201" s="22"/>
      <c r="GS201" s="22"/>
      <c r="GT201" s="22"/>
      <c r="GU201" s="22"/>
      <c r="GV201" s="22"/>
      <c r="GW201" s="22"/>
      <c r="GX201" s="22"/>
      <c r="GY201" s="22"/>
      <c r="GZ201" s="22"/>
      <c r="HA201" s="22"/>
      <c r="HB201" s="22"/>
      <c r="HC201" s="22"/>
      <c r="HD201" s="22"/>
      <c r="HE201" s="22"/>
      <c r="HF201" s="22"/>
      <c r="HG201" s="22"/>
      <c r="HH201" s="22"/>
      <c r="HI201" s="22"/>
      <c r="HJ201" s="22"/>
      <c r="HK201" s="22"/>
      <c r="HL201" s="22"/>
      <c r="HM201" s="22"/>
      <c r="HN201" s="22"/>
      <c r="HO201" s="22"/>
      <c r="HP201" s="22"/>
      <c r="HQ201" s="22"/>
      <c r="HR201" s="22"/>
      <c r="HS201" s="22"/>
      <c r="HT201" s="22"/>
      <c r="HU201" s="22"/>
      <c r="HV201" s="22"/>
      <c r="HW201" s="22"/>
      <c r="HX201" s="22"/>
      <c r="HY201" s="22"/>
      <c r="HZ201" s="22"/>
      <c r="IA201" s="22"/>
      <c r="IB201" s="22"/>
      <c r="IC201" s="22"/>
      <c r="ID201" s="22"/>
      <c r="IE201" s="22"/>
      <c r="IF201" s="22"/>
      <c r="IG201" s="22"/>
      <c r="IH201" s="22"/>
      <c r="II201" s="22"/>
      <c r="IJ201" s="22"/>
      <c r="IK201" s="22"/>
    </row>
    <row r="202" spans="1:245" x14ac:dyDescent="0.25">
      <c r="A202" s="857" t="s">
        <v>29</v>
      </c>
      <c r="B202" s="858"/>
      <c r="C202" s="10" t="s">
        <v>37</v>
      </c>
      <c r="D202" s="37"/>
      <c r="E202" s="37"/>
      <c r="F202" s="18" t="e">
        <v>#DIV/0!</v>
      </c>
      <c r="G202" s="20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  <c r="CI202" s="22"/>
      <c r="CJ202" s="22"/>
      <c r="CK202" s="22"/>
      <c r="CL202" s="22"/>
      <c r="CM202" s="22"/>
      <c r="CN202" s="22"/>
      <c r="CO202" s="22"/>
      <c r="CP202" s="22"/>
      <c r="CQ202" s="22"/>
      <c r="CR202" s="22"/>
      <c r="CS202" s="22"/>
      <c r="CT202" s="22"/>
      <c r="CU202" s="22"/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  <c r="DI202" s="22"/>
      <c r="DJ202" s="22"/>
      <c r="DK202" s="22"/>
      <c r="DL202" s="22"/>
      <c r="DM202" s="22"/>
      <c r="DN202" s="22"/>
      <c r="DO202" s="22"/>
      <c r="DP202" s="22"/>
      <c r="DQ202" s="22"/>
      <c r="DR202" s="22"/>
      <c r="DS202" s="22"/>
      <c r="DT202" s="22"/>
      <c r="DU202" s="22"/>
      <c r="DV202" s="22"/>
      <c r="DW202" s="22"/>
      <c r="DX202" s="22"/>
      <c r="DY202" s="22"/>
      <c r="DZ202" s="22"/>
      <c r="EA202" s="22"/>
      <c r="EB202" s="22"/>
      <c r="EC202" s="22"/>
      <c r="ED202" s="22"/>
      <c r="EE202" s="22"/>
      <c r="EF202" s="22"/>
      <c r="EG202" s="22"/>
      <c r="EH202" s="22"/>
      <c r="EI202" s="22"/>
      <c r="EJ202" s="22"/>
      <c r="EK202" s="22"/>
      <c r="EL202" s="22"/>
      <c r="EM202" s="22"/>
      <c r="EN202" s="22"/>
      <c r="EO202" s="22"/>
      <c r="EP202" s="22"/>
      <c r="EQ202" s="22"/>
      <c r="ER202" s="22"/>
      <c r="ES202" s="22"/>
      <c r="ET202" s="22"/>
      <c r="EU202" s="22"/>
      <c r="EV202" s="22"/>
      <c r="EW202" s="22"/>
      <c r="EX202" s="22"/>
      <c r="EY202" s="22"/>
      <c r="EZ202" s="22"/>
      <c r="FA202" s="22"/>
      <c r="FB202" s="22"/>
      <c r="FC202" s="22"/>
      <c r="FD202" s="22"/>
      <c r="FE202" s="22"/>
      <c r="FF202" s="22"/>
      <c r="FG202" s="22"/>
      <c r="FH202" s="22"/>
      <c r="FI202" s="22"/>
      <c r="FJ202" s="22"/>
      <c r="FK202" s="22"/>
      <c r="FL202" s="22"/>
      <c r="FM202" s="22"/>
      <c r="FN202" s="22"/>
      <c r="FO202" s="22"/>
      <c r="FP202" s="22"/>
      <c r="FQ202" s="22"/>
      <c r="FR202" s="22"/>
      <c r="FS202" s="22"/>
      <c r="FT202" s="22"/>
      <c r="FU202" s="22"/>
      <c r="FV202" s="22"/>
      <c r="FW202" s="22"/>
      <c r="FX202" s="22"/>
      <c r="FY202" s="22"/>
      <c r="FZ202" s="22"/>
      <c r="GA202" s="22"/>
      <c r="GB202" s="22"/>
      <c r="GC202" s="22"/>
      <c r="GD202" s="22"/>
      <c r="GE202" s="22"/>
      <c r="GF202" s="22"/>
      <c r="GG202" s="22"/>
      <c r="GH202" s="22"/>
      <c r="GI202" s="22"/>
      <c r="GJ202" s="22"/>
      <c r="GK202" s="22"/>
      <c r="GL202" s="22"/>
      <c r="GM202" s="22"/>
      <c r="GN202" s="22"/>
      <c r="GO202" s="22"/>
      <c r="GP202" s="22"/>
      <c r="GQ202" s="22"/>
      <c r="GR202" s="22"/>
      <c r="GS202" s="22"/>
      <c r="GT202" s="22"/>
      <c r="GU202" s="22"/>
      <c r="GV202" s="22"/>
      <c r="GW202" s="22"/>
      <c r="GX202" s="22"/>
      <c r="GY202" s="22"/>
      <c r="GZ202" s="22"/>
      <c r="HA202" s="22"/>
      <c r="HB202" s="22"/>
      <c r="HC202" s="22"/>
      <c r="HD202" s="22"/>
      <c r="HE202" s="22"/>
      <c r="HF202" s="22"/>
      <c r="HG202" s="22"/>
      <c r="HH202" s="22"/>
      <c r="HI202" s="22"/>
      <c r="HJ202" s="22"/>
      <c r="HK202" s="22"/>
      <c r="HL202" s="22"/>
      <c r="HM202" s="22"/>
      <c r="HN202" s="22"/>
      <c r="HO202" s="22"/>
      <c r="HP202" s="22"/>
      <c r="HQ202" s="22"/>
      <c r="HR202" s="22"/>
      <c r="HS202" s="22"/>
      <c r="HT202" s="22"/>
      <c r="HU202" s="22"/>
      <c r="HV202" s="22"/>
      <c r="HW202" s="22"/>
      <c r="HX202" s="22"/>
      <c r="HY202" s="22"/>
      <c r="HZ202" s="22"/>
      <c r="IA202" s="22"/>
      <c r="IB202" s="22"/>
      <c r="IC202" s="22"/>
      <c r="ID202" s="22"/>
      <c r="IE202" s="22"/>
      <c r="IF202" s="22"/>
      <c r="IG202" s="22"/>
      <c r="IH202" s="22"/>
      <c r="II202" s="22"/>
      <c r="IJ202" s="22"/>
      <c r="IK202" s="22"/>
    </row>
    <row r="203" spans="1:245" x14ac:dyDescent="0.25">
      <c r="A203" s="857" t="s">
        <v>76</v>
      </c>
      <c r="B203" s="858"/>
      <c r="C203" s="10" t="s">
        <v>37</v>
      </c>
      <c r="D203" s="37"/>
      <c r="E203" s="37"/>
      <c r="F203" s="18" t="e">
        <v>#DIV/0!</v>
      </c>
      <c r="G203" s="20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  <c r="CM203" s="22"/>
      <c r="CN203" s="22"/>
      <c r="CO203" s="22"/>
      <c r="CP203" s="22"/>
      <c r="CQ203" s="22"/>
      <c r="CR203" s="22"/>
      <c r="CS203" s="22"/>
      <c r="CT203" s="22"/>
      <c r="CU203" s="22"/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  <c r="DI203" s="22"/>
      <c r="DJ203" s="22"/>
      <c r="DK203" s="22"/>
      <c r="DL203" s="22"/>
      <c r="DM203" s="22"/>
      <c r="DN203" s="22"/>
      <c r="DO203" s="22"/>
      <c r="DP203" s="22"/>
      <c r="DQ203" s="22"/>
      <c r="DR203" s="22"/>
      <c r="DS203" s="22"/>
      <c r="DT203" s="22"/>
      <c r="DU203" s="22"/>
      <c r="DV203" s="22"/>
      <c r="DW203" s="22"/>
      <c r="DX203" s="22"/>
      <c r="DY203" s="22"/>
      <c r="DZ203" s="22"/>
      <c r="EA203" s="22"/>
      <c r="EB203" s="22"/>
      <c r="EC203" s="22"/>
      <c r="ED203" s="22"/>
      <c r="EE203" s="22"/>
      <c r="EF203" s="22"/>
      <c r="EG203" s="22"/>
      <c r="EH203" s="22"/>
      <c r="EI203" s="22"/>
      <c r="EJ203" s="22"/>
      <c r="EK203" s="22"/>
      <c r="EL203" s="22"/>
      <c r="EM203" s="22"/>
      <c r="EN203" s="22"/>
      <c r="EO203" s="22"/>
      <c r="EP203" s="22"/>
      <c r="EQ203" s="22"/>
      <c r="ER203" s="22"/>
      <c r="ES203" s="22"/>
      <c r="ET203" s="22"/>
      <c r="EU203" s="22"/>
      <c r="EV203" s="22"/>
      <c r="EW203" s="22"/>
      <c r="EX203" s="22"/>
      <c r="EY203" s="22"/>
      <c r="EZ203" s="22"/>
      <c r="FA203" s="22"/>
      <c r="FB203" s="22"/>
      <c r="FC203" s="22"/>
      <c r="FD203" s="22"/>
      <c r="FE203" s="22"/>
      <c r="FF203" s="22"/>
      <c r="FG203" s="22"/>
      <c r="FH203" s="22"/>
      <c r="FI203" s="22"/>
      <c r="FJ203" s="22"/>
      <c r="FK203" s="22"/>
      <c r="FL203" s="22"/>
      <c r="FM203" s="22"/>
      <c r="FN203" s="22"/>
      <c r="FO203" s="22"/>
      <c r="FP203" s="22"/>
      <c r="FQ203" s="22"/>
      <c r="FR203" s="22"/>
      <c r="FS203" s="22"/>
      <c r="FT203" s="22"/>
      <c r="FU203" s="22"/>
      <c r="FV203" s="22"/>
      <c r="FW203" s="22"/>
      <c r="FX203" s="22"/>
      <c r="FY203" s="22"/>
      <c r="FZ203" s="22"/>
      <c r="GA203" s="22"/>
      <c r="GB203" s="22"/>
      <c r="GC203" s="22"/>
      <c r="GD203" s="22"/>
      <c r="GE203" s="22"/>
      <c r="GF203" s="22"/>
      <c r="GG203" s="22"/>
      <c r="GH203" s="22"/>
      <c r="GI203" s="22"/>
      <c r="GJ203" s="22"/>
      <c r="GK203" s="22"/>
      <c r="GL203" s="22"/>
      <c r="GM203" s="22"/>
      <c r="GN203" s="22"/>
      <c r="GO203" s="22"/>
      <c r="GP203" s="22"/>
      <c r="GQ203" s="22"/>
      <c r="GR203" s="22"/>
      <c r="GS203" s="22"/>
      <c r="GT203" s="22"/>
      <c r="GU203" s="22"/>
      <c r="GV203" s="22"/>
      <c r="GW203" s="22"/>
      <c r="GX203" s="22"/>
      <c r="GY203" s="22"/>
      <c r="GZ203" s="22"/>
      <c r="HA203" s="22"/>
      <c r="HB203" s="22"/>
      <c r="HC203" s="22"/>
      <c r="HD203" s="22"/>
      <c r="HE203" s="22"/>
      <c r="HF203" s="22"/>
      <c r="HG203" s="22"/>
      <c r="HH203" s="22"/>
      <c r="HI203" s="22"/>
      <c r="HJ203" s="22"/>
      <c r="HK203" s="22"/>
      <c r="HL203" s="22"/>
      <c r="HM203" s="22"/>
      <c r="HN203" s="22"/>
      <c r="HO203" s="22"/>
      <c r="HP203" s="22"/>
      <c r="HQ203" s="22"/>
      <c r="HR203" s="22"/>
      <c r="HS203" s="22"/>
      <c r="HT203" s="22"/>
      <c r="HU203" s="22"/>
      <c r="HV203" s="22"/>
      <c r="HW203" s="22"/>
      <c r="HX203" s="22"/>
      <c r="HY203" s="22"/>
      <c r="HZ203" s="22"/>
      <c r="IA203" s="22"/>
      <c r="IB203" s="22"/>
      <c r="IC203" s="22"/>
      <c r="ID203" s="22"/>
      <c r="IE203" s="22"/>
      <c r="IF203" s="22"/>
      <c r="IG203" s="22"/>
      <c r="IH203" s="22"/>
      <c r="II203" s="22"/>
      <c r="IJ203" s="22"/>
      <c r="IK203" s="22"/>
    </row>
    <row r="204" spans="1:245" x14ac:dyDescent="0.25">
      <c r="A204" s="857" t="s">
        <v>31</v>
      </c>
      <c r="B204" s="858"/>
      <c r="C204" s="10" t="s">
        <v>37</v>
      </c>
      <c r="D204" s="37"/>
      <c r="E204" s="37"/>
      <c r="F204" s="18" t="e">
        <v>#DIV/0!</v>
      </c>
      <c r="G204" s="20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  <c r="CI204" s="22"/>
      <c r="CJ204" s="22"/>
      <c r="CK204" s="22"/>
      <c r="CL204" s="22"/>
      <c r="CM204" s="22"/>
      <c r="CN204" s="22"/>
      <c r="CO204" s="22"/>
      <c r="CP204" s="22"/>
      <c r="CQ204" s="22"/>
      <c r="CR204" s="22"/>
      <c r="CS204" s="22"/>
      <c r="CT204" s="22"/>
      <c r="CU204" s="22"/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22"/>
      <c r="DG204" s="22"/>
      <c r="DH204" s="22"/>
      <c r="DI204" s="22"/>
      <c r="DJ204" s="22"/>
      <c r="DK204" s="22"/>
      <c r="DL204" s="22"/>
      <c r="DM204" s="22"/>
      <c r="DN204" s="22"/>
      <c r="DO204" s="22"/>
      <c r="DP204" s="22"/>
      <c r="DQ204" s="22"/>
      <c r="DR204" s="22"/>
      <c r="DS204" s="22"/>
      <c r="DT204" s="22"/>
      <c r="DU204" s="22"/>
      <c r="DV204" s="22"/>
      <c r="DW204" s="22"/>
      <c r="DX204" s="22"/>
      <c r="DY204" s="22"/>
      <c r="DZ204" s="22"/>
      <c r="EA204" s="22"/>
      <c r="EB204" s="22"/>
      <c r="EC204" s="22"/>
      <c r="ED204" s="22"/>
      <c r="EE204" s="22"/>
      <c r="EF204" s="22"/>
      <c r="EG204" s="22"/>
      <c r="EH204" s="22"/>
      <c r="EI204" s="22"/>
      <c r="EJ204" s="22"/>
      <c r="EK204" s="22"/>
      <c r="EL204" s="22"/>
      <c r="EM204" s="22"/>
      <c r="EN204" s="22"/>
      <c r="EO204" s="22"/>
      <c r="EP204" s="22"/>
      <c r="EQ204" s="22"/>
      <c r="ER204" s="22"/>
      <c r="ES204" s="22"/>
      <c r="ET204" s="22"/>
      <c r="EU204" s="22"/>
      <c r="EV204" s="22"/>
      <c r="EW204" s="22"/>
      <c r="EX204" s="22"/>
      <c r="EY204" s="22"/>
      <c r="EZ204" s="22"/>
      <c r="FA204" s="22"/>
      <c r="FB204" s="22"/>
      <c r="FC204" s="22"/>
      <c r="FD204" s="22"/>
      <c r="FE204" s="22"/>
      <c r="FF204" s="22"/>
      <c r="FG204" s="22"/>
      <c r="FH204" s="22"/>
      <c r="FI204" s="22"/>
      <c r="FJ204" s="22"/>
      <c r="FK204" s="22"/>
      <c r="FL204" s="22"/>
      <c r="FM204" s="22"/>
      <c r="FN204" s="22"/>
      <c r="FO204" s="22"/>
      <c r="FP204" s="22"/>
      <c r="FQ204" s="22"/>
      <c r="FR204" s="22"/>
      <c r="FS204" s="22"/>
      <c r="FT204" s="22"/>
      <c r="FU204" s="22"/>
      <c r="FV204" s="22"/>
      <c r="FW204" s="22"/>
      <c r="FX204" s="22"/>
      <c r="FY204" s="22"/>
      <c r="FZ204" s="22"/>
      <c r="GA204" s="22"/>
      <c r="GB204" s="22"/>
      <c r="GC204" s="22"/>
      <c r="GD204" s="22"/>
      <c r="GE204" s="22"/>
      <c r="GF204" s="22"/>
      <c r="GG204" s="22"/>
      <c r="GH204" s="22"/>
      <c r="GI204" s="22"/>
      <c r="GJ204" s="22"/>
      <c r="GK204" s="22"/>
      <c r="GL204" s="22"/>
      <c r="GM204" s="22"/>
      <c r="GN204" s="22"/>
      <c r="GO204" s="22"/>
      <c r="GP204" s="22"/>
      <c r="GQ204" s="22"/>
      <c r="GR204" s="22"/>
      <c r="GS204" s="22"/>
      <c r="GT204" s="22"/>
      <c r="GU204" s="22"/>
      <c r="GV204" s="22"/>
      <c r="GW204" s="22"/>
      <c r="GX204" s="22"/>
      <c r="GY204" s="22"/>
      <c r="GZ204" s="22"/>
      <c r="HA204" s="22"/>
      <c r="HB204" s="22"/>
      <c r="HC204" s="22"/>
      <c r="HD204" s="22"/>
      <c r="HE204" s="22"/>
      <c r="HF204" s="22"/>
      <c r="HG204" s="22"/>
      <c r="HH204" s="22"/>
      <c r="HI204" s="22"/>
      <c r="HJ204" s="22"/>
      <c r="HK204" s="22"/>
      <c r="HL204" s="22"/>
      <c r="HM204" s="22"/>
      <c r="HN204" s="22"/>
      <c r="HO204" s="22"/>
      <c r="HP204" s="22"/>
      <c r="HQ204" s="22"/>
      <c r="HR204" s="22"/>
      <c r="HS204" s="22"/>
      <c r="HT204" s="22"/>
      <c r="HU204" s="22"/>
      <c r="HV204" s="22"/>
      <c r="HW204" s="22"/>
      <c r="HX204" s="22"/>
      <c r="HY204" s="22"/>
      <c r="HZ204" s="22"/>
      <c r="IA204" s="22"/>
      <c r="IB204" s="22"/>
      <c r="IC204" s="22"/>
      <c r="ID204" s="22"/>
      <c r="IE204" s="22"/>
      <c r="IF204" s="22"/>
      <c r="IG204" s="22"/>
      <c r="IH204" s="22"/>
      <c r="II204" s="22"/>
      <c r="IJ204" s="22"/>
      <c r="IK204" s="22"/>
    </row>
    <row r="205" spans="1:245" x14ac:dyDescent="0.25">
      <c r="A205" s="857" t="s">
        <v>77</v>
      </c>
      <c r="B205" s="858"/>
      <c r="C205" s="10" t="s">
        <v>37</v>
      </c>
      <c r="D205" s="37"/>
      <c r="E205" s="37"/>
      <c r="F205" s="18" t="e">
        <v>#DIV/0!</v>
      </c>
      <c r="G205" s="20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  <c r="DI205" s="22"/>
      <c r="DJ205" s="22"/>
      <c r="DK205" s="22"/>
      <c r="DL205" s="22"/>
      <c r="DM205" s="22"/>
      <c r="DN205" s="22"/>
      <c r="DO205" s="22"/>
      <c r="DP205" s="22"/>
      <c r="DQ205" s="22"/>
      <c r="DR205" s="22"/>
      <c r="DS205" s="22"/>
      <c r="DT205" s="22"/>
      <c r="DU205" s="22"/>
      <c r="DV205" s="22"/>
      <c r="DW205" s="22"/>
      <c r="DX205" s="22"/>
      <c r="DY205" s="22"/>
      <c r="DZ205" s="22"/>
      <c r="EA205" s="22"/>
      <c r="EB205" s="22"/>
      <c r="EC205" s="22"/>
      <c r="ED205" s="22"/>
      <c r="EE205" s="22"/>
      <c r="EF205" s="22"/>
      <c r="EG205" s="22"/>
      <c r="EH205" s="22"/>
      <c r="EI205" s="22"/>
      <c r="EJ205" s="22"/>
      <c r="EK205" s="22"/>
      <c r="EL205" s="22"/>
      <c r="EM205" s="22"/>
      <c r="EN205" s="22"/>
      <c r="EO205" s="22"/>
      <c r="EP205" s="22"/>
      <c r="EQ205" s="22"/>
      <c r="ER205" s="22"/>
      <c r="ES205" s="22"/>
      <c r="ET205" s="22"/>
      <c r="EU205" s="22"/>
      <c r="EV205" s="22"/>
      <c r="EW205" s="22"/>
      <c r="EX205" s="22"/>
      <c r="EY205" s="22"/>
      <c r="EZ205" s="22"/>
      <c r="FA205" s="22"/>
      <c r="FB205" s="22"/>
      <c r="FC205" s="22"/>
      <c r="FD205" s="22"/>
      <c r="FE205" s="22"/>
      <c r="FF205" s="22"/>
      <c r="FG205" s="22"/>
      <c r="FH205" s="22"/>
      <c r="FI205" s="22"/>
      <c r="FJ205" s="22"/>
      <c r="FK205" s="22"/>
      <c r="FL205" s="22"/>
      <c r="FM205" s="22"/>
      <c r="FN205" s="22"/>
      <c r="FO205" s="22"/>
      <c r="FP205" s="22"/>
      <c r="FQ205" s="22"/>
      <c r="FR205" s="22"/>
      <c r="FS205" s="22"/>
      <c r="FT205" s="22"/>
      <c r="FU205" s="22"/>
      <c r="FV205" s="22"/>
      <c r="FW205" s="22"/>
      <c r="FX205" s="22"/>
      <c r="FY205" s="22"/>
      <c r="FZ205" s="22"/>
      <c r="GA205" s="22"/>
      <c r="GB205" s="22"/>
      <c r="GC205" s="22"/>
      <c r="GD205" s="22"/>
      <c r="GE205" s="22"/>
      <c r="GF205" s="22"/>
      <c r="GG205" s="22"/>
      <c r="GH205" s="22"/>
      <c r="GI205" s="22"/>
      <c r="GJ205" s="22"/>
      <c r="GK205" s="22"/>
      <c r="GL205" s="22"/>
      <c r="GM205" s="22"/>
      <c r="GN205" s="22"/>
      <c r="GO205" s="22"/>
      <c r="GP205" s="22"/>
      <c r="GQ205" s="22"/>
      <c r="GR205" s="22"/>
      <c r="GS205" s="22"/>
      <c r="GT205" s="22"/>
      <c r="GU205" s="22"/>
      <c r="GV205" s="22"/>
      <c r="GW205" s="22"/>
      <c r="GX205" s="22"/>
      <c r="GY205" s="22"/>
      <c r="GZ205" s="22"/>
      <c r="HA205" s="22"/>
      <c r="HB205" s="22"/>
      <c r="HC205" s="22"/>
      <c r="HD205" s="22"/>
      <c r="HE205" s="22"/>
      <c r="HF205" s="22"/>
      <c r="HG205" s="22"/>
      <c r="HH205" s="22"/>
      <c r="HI205" s="22"/>
      <c r="HJ205" s="22"/>
      <c r="HK205" s="22"/>
      <c r="HL205" s="22"/>
      <c r="HM205" s="22"/>
      <c r="HN205" s="22"/>
      <c r="HO205" s="22"/>
      <c r="HP205" s="22"/>
      <c r="HQ205" s="22"/>
      <c r="HR205" s="22"/>
      <c r="HS205" s="22"/>
      <c r="HT205" s="22"/>
      <c r="HU205" s="22"/>
      <c r="HV205" s="22"/>
      <c r="HW205" s="22"/>
      <c r="HX205" s="22"/>
      <c r="HY205" s="22"/>
      <c r="HZ205" s="22"/>
      <c r="IA205" s="22"/>
      <c r="IB205" s="22"/>
      <c r="IC205" s="22"/>
      <c r="ID205" s="22"/>
      <c r="IE205" s="22"/>
      <c r="IF205" s="22"/>
      <c r="IG205" s="22"/>
      <c r="IH205" s="22"/>
      <c r="II205" s="22"/>
      <c r="IJ205" s="22"/>
      <c r="IK205" s="22"/>
    </row>
    <row r="206" spans="1:245" x14ac:dyDescent="0.25">
      <c r="A206" s="863" t="s">
        <v>78</v>
      </c>
      <c r="B206" s="864"/>
      <c r="C206" s="10" t="s">
        <v>37</v>
      </c>
      <c r="D206" s="13"/>
      <c r="E206" s="37"/>
      <c r="F206" s="15"/>
      <c r="G206" s="20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  <c r="IG206" s="22"/>
      <c r="IH206" s="22"/>
      <c r="II206" s="22"/>
      <c r="IJ206" s="22"/>
      <c r="IK206" s="22"/>
    </row>
    <row r="207" spans="1:245" x14ac:dyDescent="0.25">
      <c r="A207" s="857" t="s">
        <v>23</v>
      </c>
      <c r="B207" s="858"/>
      <c r="C207" s="10" t="s">
        <v>19</v>
      </c>
      <c r="D207" s="36">
        <v>0.5</v>
      </c>
      <c r="E207" s="179">
        <v>0.46362543643752507</v>
      </c>
      <c r="F207" s="15">
        <v>-7.2749127124949853E-2</v>
      </c>
      <c r="G207" s="20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  <c r="CZ207" s="22"/>
      <c r="DA207" s="22"/>
      <c r="DB207" s="22"/>
      <c r="DC207" s="22"/>
      <c r="DD207" s="22"/>
      <c r="DE207" s="22"/>
      <c r="DF207" s="22"/>
      <c r="DG207" s="22"/>
      <c r="DH207" s="22"/>
      <c r="DI207" s="22"/>
      <c r="DJ207" s="22"/>
      <c r="DK207" s="22"/>
      <c r="DL207" s="22"/>
      <c r="DM207" s="22"/>
      <c r="DN207" s="22"/>
      <c r="DO207" s="22"/>
      <c r="DP207" s="22"/>
      <c r="DQ207" s="22"/>
      <c r="DR207" s="22"/>
      <c r="DS207" s="22"/>
      <c r="DT207" s="22"/>
      <c r="DU207" s="22"/>
      <c r="DV207" s="22"/>
      <c r="DW207" s="22"/>
      <c r="DX207" s="22"/>
      <c r="DY207" s="22"/>
      <c r="DZ207" s="22"/>
      <c r="EA207" s="22"/>
      <c r="EB207" s="22"/>
      <c r="EC207" s="22"/>
      <c r="ED207" s="22"/>
      <c r="EE207" s="22"/>
      <c r="EF207" s="22"/>
      <c r="EG207" s="22"/>
      <c r="EH207" s="22"/>
      <c r="EI207" s="22"/>
      <c r="EJ207" s="22"/>
      <c r="EK207" s="22"/>
      <c r="EL207" s="22"/>
      <c r="EM207" s="22"/>
      <c r="EN207" s="22"/>
      <c r="EO207" s="22"/>
      <c r="EP207" s="22"/>
      <c r="EQ207" s="22"/>
      <c r="ER207" s="22"/>
      <c r="ES207" s="22"/>
      <c r="ET207" s="22"/>
      <c r="EU207" s="22"/>
      <c r="EV207" s="22"/>
      <c r="EW207" s="22"/>
      <c r="EX207" s="22"/>
      <c r="EY207" s="22"/>
      <c r="EZ207" s="22"/>
      <c r="FA207" s="22"/>
      <c r="FB207" s="22"/>
      <c r="FC207" s="22"/>
      <c r="FD207" s="22"/>
      <c r="FE207" s="22"/>
      <c r="FF207" s="22"/>
      <c r="FG207" s="22"/>
      <c r="FH207" s="22"/>
      <c r="FI207" s="22"/>
      <c r="FJ207" s="22"/>
      <c r="FK207" s="22"/>
      <c r="FL207" s="22"/>
      <c r="FM207" s="22"/>
      <c r="FN207" s="22"/>
      <c r="FO207" s="22"/>
      <c r="FP207" s="22"/>
      <c r="FQ207" s="22"/>
      <c r="FR207" s="22"/>
      <c r="FS207" s="22"/>
      <c r="FT207" s="22"/>
      <c r="FU207" s="22"/>
      <c r="FV207" s="22"/>
      <c r="FW207" s="22"/>
      <c r="FX207" s="22"/>
      <c r="FY207" s="22"/>
      <c r="FZ207" s="22"/>
      <c r="GA207" s="22"/>
      <c r="GB207" s="22"/>
      <c r="GC207" s="22"/>
      <c r="GD207" s="22"/>
      <c r="GE207" s="22"/>
      <c r="GF207" s="22"/>
      <c r="GG207" s="22"/>
      <c r="GH207" s="22"/>
      <c r="GI207" s="22"/>
      <c r="GJ207" s="22"/>
      <c r="GK207" s="22"/>
      <c r="GL207" s="22"/>
      <c r="GM207" s="22"/>
      <c r="GN207" s="22"/>
      <c r="GO207" s="22"/>
      <c r="GP207" s="22"/>
      <c r="GQ207" s="22"/>
      <c r="GR207" s="22"/>
      <c r="GS207" s="22"/>
      <c r="GT207" s="22"/>
      <c r="GU207" s="22"/>
      <c r="GV207" s="22"/>
      <c r="GW207" s="22"/>
      <c r="GX207" s="22"/>
      <c r="GY207" s="22"/>
      <c r="GZ207" s="22"/>
      <c r="HA207" s="22"/>
      <c r="HB207" s="22"/>
      <c r="HC207" s="22"/>
      <c r="HD207" s="22"/>
      <c r="HE207" s="22"/>
      <c r="HF207" s="22"/>
      <c r="HG207" s="22"/>
      <c r="HH207" s="22"/>
      <c r="HI207" s="22"/>
      <c r="HJ207" s="22"/>
      <c r="HK207" s="22"/>
      <c r="HL207" s="22"/>
      <c r="HM207" s="22"/>
      <c r="HN207" s="22"/>
      <c r="HO207" s="22"/>
      <c r="HP207" s="22"/>
      <c r="HQ207" s="22"/>
      <c r="HR207" s="22"/>
      <c r="HS207" s="22"/>
      <c r="HT207" s="22"/>
      <c r="HU207" s="22"/>
      <c r="HV207" s="22"/>
      <c r="HW207" s="22"/>
      <c r="HX207" s="22"/>
      <c r="HY207" s="22"/>
      <c r="HZ207" s="22"/>
      <c r="IA207" s="22"/>
      <c r="IB207" s="22"/>
      <c r="IC207" s="22"/>
      <c r="ID207" s="22"/>
      <c r="IE207" s="22"/>
      <c r="IF207" s="22"/>
      <c r="IG207" s="22"/>
      <c r="IH207" s="22"/>
      <c r="II207" s="22"/>
      <c r="IJ207" s="22"/>
      <c r="IK207" s="22"/>
    </row>
    <row r="208" spans="1:245" x14ac:dyDescent="0.25">
      <c r="A208" s="857" t="s">
        <v>24</v>
      </c>
      <c r="B208" s="858"/>
      <c r="C208" s="10" t="s">
        <v>37</v>
      </c>
      <c r="D208" s="36"/>
      <c r="E208" s="179"/>
      <c r="F208" s="18" t="e">
        <v>#DIV/0!</v>
      </c>
      <c r="G208" s="20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22"/>
      <c r="DG208" s="22"/>
      <c r="DH208" s="22"/>
      <c r="DI208" s="22"/>
      <c r="DJ208" s="22"/>
      <c r="DK208" s="22"/>
      <c r="DL208" s="22"/>
      <c r="DM208" s="22"/>
      <c r="DN208" s="22"/>
      <c r="DO208" s="22"/>
      <c r="DP208" s="22"/>
      <c r="DQ208" s="22"/>
      <c r="DR208" s="22"/>
      <c r="DS208" s="22"/>
      <c r="DT208" s="22"/>
      <c r="DU208" s="22"/>
      <c r="DV208" s="22"/>
      <c r="DW208" s="22"/>
      <c r="DX208" s="22"/>
      <c r="DY208" s="22"/>
      <c r="DZ208" s="22"/>
      <c r="EA208" s="22"/>
      <c r="EB208" s="22"/>
      <c r="EC208" s="22"/>
      <c r="ED208" s="22"/>
      <c r="EE208" s="22"/>
      <c r="EF208" s="22"/>
      <c r="EG208" s="22"/>
      <c r="EH208" s="22"/>
      <c r="EI208" s="22"/>
      <c r="EJ208" s="22"/>
      <c r="EK208" s="22"/>
      <c r="EL208" s="22"/>
      <c r="EM208" s="22"/>
      <c r="EN208" s="22"/>
      <c r="EO208" s="22"/>
      <c r="EP208" s="22"/>
      <c r="EQ208" s="22"/>
      <c r="ER208" s="22"/>
      <c r="ES208" s="22"/>
      <c r="ET208" s="22"/>
      <c r="EU208" s="22"/>
      <c r="EV208" s="22"/>
      <c r="EW208" s="22"/>
      <c r="EX208" s="22"/>
      <c r="EY208" s="22"/>
      <c r="EZ208" s="22"/>
      <c r="FA208" s="22"/>
      <c r="FB208" s="22"/>
      <c r="FC208" s="22"/>
      <c r="FD208" s="22"/>
      <c r="FE208" s="22"/>
      <c r="FF208" s="22"/>
      <c r="FG208" s="22"/>
      <c r="FH208" s="22"/>
      <c r="FI208" s="22"/>
      <c r="FJ208" s="22"/>
      <c r="FK208" s="22"/>
      <c r="FL208" s="22"/>
      <c r="FM208" s="22"/>
      <c r="FN208" s="22"/>
      <c r="FO208" s="22"/>
      <c r="FP208" s="22"/>
      <c r="FQ208" s="22"/>
      <c r="FR208" s="22"/>
      <c r="FS208" s="22"/>
      <c r="FT208" s="22"/>
      <c r="FU208" s="22"/>
      <c r="FV208" s="22"/>
      <c r="FW208" s="22"/>
      <c r="FX208" s="22"/>
      <c r="FY208" s="22"/>
      <c r="FZ208" s="22"/>
      <c r="GA208" s="22"/>
      <c r="GB208" s="22"/>
      <c r="GC208" s="22"/>
      <c r="GD208" s="22"/>
      <c r="GE208" s="22"/>
      <c r="GF208" s="22"/>
      <c r="GG208" s="22"/>
      <c r="GH208" s="22"/>
      <c r="GI208" s="22"/>
      <c r="GJ208" s="22"/>
      <c r="GK208" s="22"/>
      <c r="GL208" s="22"/>
      <c r="GM208" s="22"/>
      <c r="GN208" s="22"/>
      <c r="GO208" s="22"/>
      <c r="GP208" s="22"/>
      <c r="GQ208" s="22"/>
      <c r="GR208" s="22"/>
      <c r="GS208" s="22"/>
      <c r="GT208" s="22"/>
      <c r="GU208" s="22"/>
      <c r="GV208" s="22"/>
      <c r="GW208" s="22"/>
      <c r="GX208" s="22"/>
      <c r="GY208" s="22"/>
      <c r="GZ208" s="22"/>
      <c r="HA208" s="22"/>
      <c r="HB208" s="22"/>
      <c r="HC208" s="22"/>
      <c r="HD208" s="22"/>
      <c r="HE208" s="22"/>
      <c r="HF208" s="22"/>
      <c r="HG208" s="22"/>
      <c r="HH208" s="22"/>
      <c r="HI208" s="22"/>
      <c r="HJ208" s="22"/>
      <c r="HK208" s="22"/>
      <c r="HL208" s="22"/>
      <c r="HM208" s="22"/>
      <c r="HN208" s="22"/>
      <c r="HO208" s="22"/>
      <c r="HP208" s="22"/>
      <c r="HQ208" s="22"/>
      <c r="HR208" s="22"/>
      <c r="HS208" s="22"/>
      <c r="HT208" s="22"/>
      <c r="HU208" s="22"/>
      <c r="HV208" s="22"/>
      <c r="HW208" s="22"/>
      <c r="HX208" s="22"/>
      <c r="HY208" s="22"/>
      <c r="HZ208" s="22"/>
      <c r="IA208" s="22"/>
      <c r="IB208" s="22"/>
      <c r="IC208" s="22"/>
      <c r="ID208" s="22"/>
      <c r="IE208" s="22"/>
      <c r="IF208" s="22"/>
      <c r="IG208" s="22"/>
      <c r="IH208" s="22"/>
      <c r="II208" s="22"/>
      <c r="IJ208" s="22"/>
      <c r="IK208" s="22"/>
    </row>
    <row r="209" spans="1:245" x14ac:dyDescent="0.25">
      <c r="A209" s="857" t="s">
        <v>25</v>
      </c>
      <c r="B209" s="858"/>
      <c r="C209" s="10" t="s">
        <v>37</v>
      </c>
      <c r="D209" s="36">
        <v>0.5</v>
      </c>
      <c r="E209" s="179">
        <v>0.50047036688617119</v>
      </c>
      <c r="F209" s="15">
        <v>9.4073377234238365E-4</v>
      </c>
      <c r="G209" s="20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  <c r="CG209" s="22"/>
      <c r="CH209" s="22"/>
      <c r="CI209" s="22"/>
      <c r="CJ209" s="22"/>
      <c r="CK209" s="22"/>
      <c r="CL209" s="22"/>
      <c r="CM209" s="22"/>
      <c r="CN209" s="22"/>
      <c r="CO209" s="22"/>
      <c r="CP209" s="22"/>
      <c r="CQ209" s="22"/>
      <c r="CR209" s="22"/>
      <c r="CS209" s="22"/>
      <c r="CT209" s="22"/>
      <c r="CU209" s="22"/>
      <c r="CV209" s="22"/>
      <c r="CW209" s="22"/>
      <c r="CX209" s="22"/>
      <c r="CY209" s="22"/>
      <c r="CZ209" s="22"/>
      <c r="DA209" s="22"/>
      <c r="DB209" s="22"/>
      <c r="DC209" s="22"/>
      <c r="DD209" s="22"/>
      <c r="DE209" s="22"/>
      <c r="DF209" s="22"/>
      <c r="DG209" s="22"/>
      <c r="DH209" s="22"/>
      <c r="DI209" s="22"/>
      <c r="DJ209" s="22"/>
      <c r="DK209" s="22"/>
      <c r="DL209" s="22"/>
      <c r="DM209" s="22"/>
      <c r="DN209" s="22"/>
      <c r="DO209" s="22"/>
      <c r="DP209" s="22"/>
      <c r="DQ209" s="22"/>
      <c r="DR209" s="22"/>
      <c r="DS209" s="22"/>
      <c r="DT209" s="22"/>
      <c r="DU209" s="22"/>
      <c r="DV209" s="22"/>
      <c r="DW209" s="22"/>
      <c r="DX209" s="22"/>
      <c r="DY209" s="22"/>
      <c r="DZ209" s="22"/>
      <c r="EA209" s="22"/>
      <c r="EB209" s="22"/>
      <c r="EC209" s="22"/>
      <c r="ED209" s="22"/>
      <c r="EE209" s="22"/>
      <c r="EF209" s="22"/>
      <c r="EG209" s="22"/>
      <c r="EH209" s="22"/>
      <c r="EI209" s="22"/>
      <c r="EJ209" s="22"/>
      <c r="EK209" s="22"/>
      <c r="EL209" s="22"/>
      <c r="EM209" s="22"/>
      <c r="EN209" s="22"/>
      <c r="EO209" s="22"/>
      <c r="EP209" s="22"/>
      <c r="EQ209" s="22"/>
      <c r="ER209" s="22"/>
      <c r="ES209" s="22"/>
      <c r="ET209" s="22"/>
      <c r="EU209" s="22"/>
      <c r="EV209" s="22"/>
      <c r="EW209" s="22"/>
      <c r="EX209" s="22"/>
      <c r="EY209" s="22"/>
      <c r="EZ209" s="22"/>
      <c r="FA209" s="22"/>
      <c r="FB209" s="22"/>
      <c r="FC209" s="22"/>
      <c r="FD209" s="22"/>
      <c r="FE209" s="22"/>
      <c r="FF209" s="22"/>
      <c r="FG209" s="22"/>
      <c r="FH209" s="22"/>
      <c r="FI209" s="22"/>
      <c r="FJ209" s="22"/>
      <c r="FK209" s="22"/>
      <c r="FL209" s="22"/>
      <c r="FM209" s="22"/>
      <c r="FN209" s="22"/>
      <c r="FO209" s="22"/>
      <c r="FP209" s="22"/>
      <c r="FQ209" s="22"/>
      <c r="FR209" s="22"/>
      <c r="FS209" s="22"/>
      <c r="FT209" s="22"/>
      <c r="FU209" s="22"/>
      <c r="FV209" s="22"/>
      <c r="FW209" s="22"/>
      <c r="FX209" s="22"/>
      <c r="FY209" s="22"/>
      <c r="FZ209" s="22"/>
      <c r="GA209" s="22"/>
      <c r="GB209" s="22"/>
      <c r="GC209" s="22"/>
      <c r="GD209" s="22"/>
      <c r="GE209" s="22"/>
      <c r="GF209" s="22"/>
      <c r="GG209" s="22"/>
      <c r="GH209" s="22"/>
      <c r="GI209" s="22"/>
      <c r="GJ209" s="22"/>
      <c r="GK209" s="22"/>
      <c r="GL209" s="22"/>
      <c r="GM209" s="22"/>
      <c r="GN209" s="22"/>
      <c r="GO209" s="22"/>
      <c r="GP209" s="22"/>
      <c r="GQ209" s="22"/>
      <c r="GR209" s="22"/>
      <c r="GS209" s="22"/>
      <c r="GT209" s="22"/>
      <c r="GU209" s="22"/>
      <c r="GV209" s="22"/>
      <c r="GW209" s="22"/>
      <c r="GX209" s="22"/>
      <c r="GY209" s="22"/>
      <c r="GZ209" s="22"/>
      <c r="HA209" s="22"/>
      <c r="HB209" s="22"/>
      <c r="HC209" s="22"/>
      <c r="HD209" s="22"/>
      <c r="HE209" s="22"/>
      <c r="HF209" s="22"/>
      <c r="HG209" s="22"/>
      <c r="HH209" s="22"/>
      <c r="HI209" s="22"/>
      <c r="HJ209" s="22"/>
      <c r="HK209" s="22"/>
      <c r="HL209" s="22"/>
      <c r="HM209" s="22"/>
      <c r="HN209" s="22"/>
      <c r="HO209" s="22"/>
      <c r="HP209" s="22"/>
      <c r="HQ209" s="22"/>
      <c r="HR209" s="22"/>
      <c r="HS209" s="22"/>
      <c r="HT209" s="22"/>
      <c r="HU209" s="22"/>
      <c r="HV209" s="22"/>
      <c r="HW209" s="22"/>
      <c r="HX209" s="22"/>
      <c r="HY209" s="22"/>
      <c r="HZ209" s="22"/>
      <c r="IA209" s="22"/>
      <c r="IB209" s="22"/>
      <c r="IC209" s="22"/>
      <c r="ID209" s="22"/>
      <c r="IE209" s="22"/>
      <c r="IF209" s="22"/>
      <c r="IG209" s="22"/>
      <c r="IH209" s="22"/>
      <c r="II209" s="22"/>
      <c r="IJ209" s="22"/>
      <c r="IK209" s="22"/>
    </row>
    <row r="210" spans="1:245" x14ac:dyDescent="0.25">
      <c r="A210" s="857" t="s">
        <v>26</v>
      </c>
      <c r="B210" s="858"/>
      <c r="C210" s="10" t="s">
        <v>37</v>
      </c>
      <c r="D210" s="13"/>
      <c r="E210" s="37"/>
      <c r="F210" s="18" t="e">
        <v>#DIV/0!</v>
      </c>
      <c r="G210" s="20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  <c r="CG210" s="22"/>
      <c r="CH210" s="22"/>
      <c r="CI210" s="22"/>
      <c r="CJ210" s="22"/>
      <c r="CK210" s="22"/>
      <c r="CL210" s="22"/>
      <c r="CM210" s="22"/>
      <c r="CN210" s="22"/>
      <c r="CO210" s="22"/>
      <c r="CP210" s="22"/>
      <c r="CQ210" s="22"/>
      <c r="CR210" s="22"/>
      <c r="CS210" s="22"/>
      <c r="CT210" s="22"/>
      <c r="CU210" s="22"/>
      <c r="CV210" s="22"/>
      <c r="CW210" s="22"/>
      <c r="CX210" s="22"/>
      <c r="CY210" s="22"/>
      <c r="CZ210" s="22"/>
      <c r="DA210" s="22"/>
      <c r="DB210" s="22"/>
      <c r="DC210" s="22"/>
      <c r="DD210" s="22"/>
      <c r="DE210" s="22"/>
      <c r="DF210" s="22"/>
      <c r="DG210" s="22"/>
      <c r="DH210" s="22"/>
      <c r="DI210" s="22"/>
      <c r="DJ210" s="22"/>
      <c r="DK210" s="22"/>
      <c r="DL210" s="22"/>
      <c r="DM210" s="22"/>
      <c r="DN210" s="22"/>
      <c r="DO210" s="22"/>
      <c r="DP210" s="22"/>
      <c r="DQ210" s="22"/>
      <c r="DR210" s="22"/>
      <c r="DS210" s="22"/>
      <c r="DT210" s="22"/>
      <c r="DU210" s="22"/>
      <c r="DV210" s="22"/>
      <c r="DW210" s="22"/>
      <c r="DX210" s="22"/>
      <c r="DY210" s="22"/>
      <c r="DZ210" s="22"/>
      <c r="EA210" s="22"/>
      <c r="EB210" s="22"/>
      <c r="EC210" s="22"/>
      <c r="ED210" s="22"/>
      <c r="EE210" s="22"/>
      <c r="EF210" s="22"/>
      <c r="EG210" s="22"/>
      <c r="EH210" s="22"/>
      <c r="EI210" s="22"/>
      <c r="EJ210" s="22"/>
      <c r="EK210" s="22"/>
      <c r="EL210" s="22"/>
      <c r="EM210" s="22"/>
      <c r="EN210" s="22"/>
      <c r="EO210" s="22"/>
      <c r="EP210" s="22"/>
      <c r="EQ210" s="22"/>
      <c r="ER210" s="22"/>
      <c r="ES210" s="22"/>
      <c r="ET210" s="22"/>
      <c r="EU210" s="22"/>
      <c r="EV210" s="22"/>
      <c r="EW210" s="22"/>
      <c r="EX210" s="22"/>
      <c r="EY210" s="22"/>
      <c r="EZ210" s="22"/>
      <c r="FA210" s="22"/>
      <c r="FB210" s="22"/>
      <c r="FC210" s="22"/>
      <c r="FD210" s="22"/>
      <c r="FE210" s="22"/>
      <c r="FF210" s="22"/>
      <c r="FG210" s="22"/>
      <c r="FH210" s="22"/>
      <c r="FI210" s="22"/>
      <c r="FJ210" s="22"/>
      <c r="FK210" s="22"/>
      <c r="FL210" s="22"/>
      <c r="FM210" s="22"/>
      <c r="FN210" s="22"/>
      <c r="FO210" s="22"/>
      <c r="FP210" s="22"/>
      <c r="FQ210" s="22"/>
      <c r="FR210" s="22"/>
      <c r="FS210" s="22"/>
      <c r="FT210" s="22"/>
      <c r="FU210" s="22"/>
      <c r="FV210" s="22"/>
      <c r="FW210" s="22"/>
      <c r="FX210" s="22"/>
      <c r="FY210" s="22"/>
      <c r="FZ210" s="22"/>
      <c r="GA210" s="22"/>
      <c r="GB210" s="22"/>
      <c r="GC210" s="22"/>
      <c r="GD210" s="22"/>
      <c r="GE210" s="22"/>
      <c r="GF210" s="22"/>
      <c r="GG210" s="22"/>
      <c r="GH210" s="22"/>
      <c r="GI210" s="22"/>
      <c r="GJ210" s="22"/>
      <c r="GK210" s="22"/>
      <c r="GL210" s="22"/>
      <c r="GM210" s="22"/>
      <c r="GN210" s="22"/>
      <c r="GO210" s="22"/>
      <c r="GP210" s="22"/>
      <c r="GQ210" s="22"/>
      <c r="GR210" s="22"/>
      <c r="GS210" s="22"/>
      <c r="GT210" s="22"/>
      <c r="GU210" s="22"/>
      <c r="GV210" s="22"/>
      <c r="GW210" s="22"/>
      <c r="GX210" s="22"/>
      <c r="GY210" s="22"/>
      <c r="GZ210" s="22"/>
      <c r="HA210" s="22"/>
      <c r="HB210" s="22"/>
      <c r="HC210" s="22"/>
      <c r="HD210" s="22"/>
      <c r="HE210" s="22"/>
      <c r="HF210" s="22"/>
      <c r="HG210" s="22"/>
      <c r="HH210" s="22"/>
      <c r="HI210" s="22"/>
      <c r="HJ210" s="22"/>
      <c r="HK210" s="22"/>
      <c r="HL210" s="22"/>
      <c r="HM210" s="22"/>
      <c r="HN210" s="22"/>
      <c r="HO210" s="22"/>
      <c r="HP210" s="22"/>
      <c r="HQ210" s="22"/>
      <c r="HR210" s="22"/>
      <c r="HS210" s="22"/>
      <c r="HT210" s="22"/>
      <c r="HU210" s="22"/>
      <c r="HV210" s="22"/>
      <c r="HW210" s="22"/>
      <c r="HX210" s="22"/>
      <c r="HY210" s="22"/>
      <c r="HZ210" s="22"/>
      <c r="IA210" s="22"/>
      <c r="IB210" s="22"/>
      <c r="IC210" s="22"/>
      <c r="ID210" s="22"/>
      <c r="IE210" s="22"/>
      <c r="IF210" s="22"/>
      <c r="IG210" s="22"/>
      <c r="IH210" s="22"/>
      <c r="II210" s="22"/>
      <c r="IJ210" s="22"/>
      <c r="IK210" s="22"/>
    </row>
    <row r="211" spans="1:245" x14ac:dyDescent="0.25">
      <c r="A211" s="3" t="s">
        <v>197</v>
      </c>
      <c r="D211" s="38"/>
      <c r="E211" s="38"/>
      <c r="F211" s="40"/>
      <c r="G211" s="4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  <c r="CG211" s="22"/>
      <c r="CH211" s="22"/>
      <c r="CI211" s="22"/>
      <c r="CJ211" s="22"/>
      <c r="CK211" s="22"/>
      <c r="CL211" s="22"/>
      <c r="CM211" s="22"/>
      <c r="CN211" s="22"/>
      <c r="CO211" s="22"/>
      <c r="CP211" s="22"/>
      <c r="CQ211" s="22"/>
      <c r="CR211" s="22"/>
      <c r="CS211" s="22"/>
      <c r="CT211" s="22"/>
      <c r="CU211" s="22"/>
      <c r="CV211" s="22"/>
      <c r="CW211" s="22"/>
      <c r="CX211" s="22"/>
      <c r="CY211" s="22"/>
      <c r="CZ211" s="22"/>
      <c r="DA211" s="22"/>
      <c r="DB211" s="22"/>
      <c r="DC211" s="22"/>
      <c r="DD211" s="22"/>
      <c r="DE211" s="22"/>
      <c r="DF211" s="22"/>
      <c r="DG211" s="22"/>
      <c r="DH211" s="22"/>
      <c r="DI211" s="22"/>
      <c r="DJ211" s="22"/>
      <c r="DK211" s="22"/>
      <c r="DL211" s="22"/>
      <c r="DM211" s="22"/>
      <c r="DN211" s="22"/>
      <c r="DO211" s="22"/>
      <c r="DP211" s="22"/>
      <c r="DQ211" s="22"/>
      <c r="DR211" s="22"/>
      <c r="DS211" s="22"/>
      <c r="DT211" s="22"/>
      <c r="DU211" s="22"/>
      <c r="DV211" s="22"/>
      <c r="DW211" s="22"/>
      <c r="DX211" s="22"/>
      <c r="DY211" s="22"/>
      <c r="DZ211" s="22"/>
      <c r="EA211" s="22"/>
      <c r="EB211" s="22"/>
      <c r="EC211" s="22"/>
      <c r="ED211" s="22"/>
      <c r="EE211" s="22"/>
      <c r="EF211" s="22"/>
      <c r="EG211" s="22"/>
      <c r="EH211" s="22"/>
      <c r="EI211" s="22"/>
      <c r="EJ211" s="22"/>
      <c r="EK211" s="22"/>
      <c r="EL211" s="22"/>
      <c r="EM211" s="22"/>
      <c r="EN211" s="22"/>
      <c r="EO211" s="22"/>
      <c r="EP211" s="22"/>
      <c r="EQ211" s="22"/>
      <c r="ER211" s="22"/>
      <c r="ES211" s="22"/>
      <c r="ET211" s="22"/>
      <c r="EU211" s="22"/>
      <c r="EV211" s="22"/>
      <c r="EW211" s="22"/>
      <c r="EX211" s="22"/>
      <c r="EY211" s="22"/>
      <c r="EZ211" s="22"/>
      <c r="FA211" s="22"/>
      <c r="FB211" s="22"/>
      <c r="FC211" s="22"/>
      <c r="FD211" s="22"/>
      <c r="FE211" s="22"/>
      <c r="FF211" s="22"/>
      <c r="FG211" s="22"/>
      <c r="FH211" s="22"/>
      <c r="FI211" s="22"/>
      <c r="FJ211" s="22"/>
      <c r="FK211" s="22"/>
      <c r="FL211" s="22"/>
      <c r="FM211" s="22"/>
      <c r="FN211" s="22"/>
      <c r="FO211" s="22"/>
      <c r="FP211" s="22"/>
      <c r="FQ211" s="22"/>
      <c r="FR211" s="22"/>
      <c r="FS211" s="22"/>
      <c r="FT211" s="22"/>
      <c r="FU211" s="22"/>
      <c r="FV211" s="22"/>
      <c r="FW211" s="22"/>
      <c r="FX211" s="22"/>
      <c r="FY211" s="22"/>
      <c r="FZ211" s="22"/>
      <c r="GA211" s="22"/>
      <c r="GB211" s="22"/>
      <c r="GC211" s="22"/>
      <c r="GD211" s="22"/>
      <c r="GE211" s="22"/>
      <c r="GF211" s="22"/>
      <c r="GG211" s="22"/>
      <c r="GH211" s="22"/>
      <c r="GI211" s="22"/>
      <c r="GJ211" s="22"/>
      <c r="GK211" s="22"/>
      <c r="GL211" s="22"/>
      <c r="GM211" s="22"/>
      <c r="GN211" s="22"/>
      <c r="GO211" s="22"/>
      <c r="GP211" s="22"/>
      <c r="GQ211" s="22"/>
      <c r="GR211" s="22"/>
      <c r="GS211" s="22"/>
      <c r="GT211" s="22"/>
      <c r="GU211" s="22"/>
      <c r="GV211" s="22"/>
      <c r="GW211" s="22"/>
      <c r="GX211" s="22"/>
      <c r="GY211" s="22"/>
      <c r="GZ211" s="22"/>
      <c r="HA211" s="22"/>
      <c r="HB211" s="22"/>
      <c r="HC211" s="22"/>
      <c r="HD211" s="22"/>
      <c r="HE211" s="22"/>
      <c r="HF211" s="22"/>
      <c r="HG211" s="22"/>
      <c r="HH211" s="22"/>
      <c r="HI211" s="22"/>
      <c r="HJ211" s="22"/>
      <c r="HK211" s="22"/>
      <c r="HL211" s="22"/>
      <c r="HM211" s="22"/>
      <c r="HN211" s="22"/>
      <c r="HO211" s="22"/>
      <c r="HP211" s="22"/>
      <c r="HQ211" s="22"/>
      <c r="HR211" s="22"/>
      <c r="HS211" s="22"/>
      <c r="HT211" s="22"/>
      <c r="HU211" s="22"/>
      <c r="HV211" s="22"/>
      <c r="HW211" s="22"/>
      <c r="HX211" s="22"/>
      <c r="HY211" s="22"/>
      <c r="HZ211" s="22"/>
      <c r="IA211" s="22"/>
      <c r="IB211" s="22"/>
      <c r="IC211" s="22"/>
      <c r="ID211" s="22"/>
      <c r="IE211" s="22"/>
      <c r="IF211" s="22"/>
      <c r="IG211" s="22"/>
      <c r="IH211" s="22"/>
      <c r="II211" s="22"/>
      <c r="IJ211" s="22"/>
      <c r="IK211" s="22"/>
    </row>
    <row r="212" spans="1:245" x14ac:dyDescent="0.25">
      <c r="A212" s="886" t="s">
        <v>198</v>
      </c>
      <c r="B212" s="886"/>
      <c r="C212" s="886"/>
      <c r="D212" s="886"/>
      <c r="E212" s="886"/>
      <c r="F212" s="886"/>
      <c r="G212" s="886"/>
      <c r="H212" s="886"/>
      <c r="I212" s="886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  <c r="CG212" s="22"/>
      <c r="CH212" s="22"/>
      <c r="CI212" s="22"/>
      <c r="CJ212" s="22"/>
      <c r="CK212" s="22"/>
      <c r="CL212" s="22"/>
      <c r="CM212" s="22"/>
      <c r="CN212" s="22"/>
      <c r="CO212" s="22"/>
      <c r="CP212" s="22"/>
      <c r="CQ212" s="22"/>
      <c r="CR212" s="22"/>
      <c r="CS212" s="22"/>
      <c r="CT212" s="22"/>
      <c r="CU212" s="22"/>
      <c r="CV212" s="22"/>
      <c r="CW212" s="22"/>
      <c r="CX212" s="22"/>
      <c r="CY212" s="22"/>
      <c r="CZ212" s="22"/>
      <c r="DA212" s="22"/>
      <c r="DB212" s="22"/>
      <c r="DC212" s="22"/>
      <c r="DD212" s="22"/>
      <c r="DE212" s="22"/>
      <c r="DF212" s="22"/>
      <c r="DG212" s="22"/>
      <c r="DH212" s="22"/>
      <c r="DI212" s="22"/>
      <c r="DJ212" s="22"/>
      <c r="DK212" s="22"/>
      <c r="DL212" s="22"/>
      <c r="DM212" s="22"/>
      <c r="DN212" s="22"/>
      <c r="DO212" s="22"/>
      <c r="DP212" s="22"/>
      <c r="DQ212" s="22"/>
      <c r="DR212" s="22"/>
      <c r="DS212" s="22"/>
      <c r="DT212" s="22"/>
      <c r="DU212" s="22"/>
      <c r="DV212" s="22"/>
      <c r="DW212" s="22"/>
      <c r="DX212" s="22"/>
      <c r="DY212" s="22"/>
      <c r="DZ212" s="22"/>
      <c r="EA212" s="22"/>
      <c r="EB212" s="22"/>
      <c r="EC212" s="22"/>
      <c r="ED212" s="22"/>
      <c r="EE212" s="22"/>
      <c r="EF212" s="22"/>
      <c r="EG212" s="22"/>
      <c r="EH212" s="22"/>
      <c r="EI212" s="22"/>
      <c r="EJ212" s="22"/>
      <c r="EK212" s="22"/>
      <c r="EL212" s="22"/>
      <c r="EM212" s="22"/>
      <c r="EN212" s="22"/>
      <c r="EO212" s="22"/>
      <c r="EP212" s="22"/>
      <c r="EQ212" s="22"/>
      <c r="ER212" s="22"/>
      <c r="ES212" s="22"/>
      <c r="ET212" s="22"/>
      <c r="EU212" s="22"/>
      <c r="EV212" s="22"/>
      <c r="EW212" s="22"/>
      <c r="EX212" s="22"/>
      <c r="EY212" s="22"/>
      <c r="EZ212" s="22"/>
      <c r="FA212" s="22"/>
      <c r="FB212" s="22"/>
      <c r="FC212" s="22"/>
      <c r="FD212" s="22"/>
      <c r="FE212" s="22"/>
      <c r="FF212" s="22"/>
      <c r="FG212" s="22"/>
      <c r="FH212" s="22"/>
      <c r="FI212" s="22"/>
      <c r="FJ212" s="22"/>
      <c r="FK212" s="22"/>
      <c r="FL212" s="22"/>
      <c r="FM212" s="22"/>
      <c r="FN212" s="22"/>
      <c r="FO212" s="22"/>
      <c r="FP212" s="22"/>
      <c r="FQ212" s="22"/>
      <c r="FR212" s="22"/>
      <c r="FS212" s="22"/>
      <c r="FT212" s="22"/>
      <c r="FU212" s="22"/>
      <c r="FV212" s="22"/>
      <c r="FW212" s="22"/>
      <c r="FX212" s="22"/>
      <c r="FY212" s="22"/>
      <c r="FZ212" s="22"/>
      <c r="GA212" s="22"/>
      <c r="GB212" s="22"/>
      <c r="GC212" s="22"/>
      <c r="GD212" s="22"/>
      <c r="GE212" s="22"/>
      <c r="GF212" s="22"/>
      <c r="GG212" s="22"/>
      <c r="GH212" s="22"/>
      <c r="GI212" s="22"/>
      <c r="GJ212" s="22"/>
      <c r="GK212" s="22"/>
      <c r="GL212" s="22"/>
      <c r="GM212" s="22"/>
      <c r="GN212" s="22"/>
      <c r="GO212" s="22"/>
      <c r="GP212" s="22"/>
      <c r="GQ212" s="22"/>
      <c r="GR212" s="22"/>
      <c r="GS212" s="22"/>
      <c r="GT212" s="22"/>
      <c r="GU212" s="22"/>
      <c r="GV212" s="22"/>
      <c r="GW212" s="22"/>
      <c r="GX212" s="22"/>
      <c r="GY212" s="22"/>
      <c r="GZ212" s="22"/>
      <c r="HA212" s="22"/>
      <c r="HB212" s="22"/>
      <c r="HC212" s="22"/>
      <c r="HD212" s="22"/>
      <c r="HE212" s="22"/>
      <c r="HF212" s="22"/>
      <c r="HG212" s="22"/>
      <c r="HH212" s="22"/>
      <c r="HI212" s="22"/>
      <c r="HJ212" s="22"/>
      <c r="HK212" s="22"/>
      <c r="HL212" s="22"/>
      <c r="HM212" s="22"/>
      <c r="HN212" s="22"/>
      <c r="HO212" s="22"/>
      <c r="HP212" s="22"/>
      <c r="HQ212" s="22"/>
      <c r="HR212" s="22"/>
      <c r="HS212" s="22"/>
      <c r="HT212" s="22"/>
      <c r="HU212" s="22"/>
      <c r="HV212" s="22"/>
      <c r="HW212" s="22"/>
      <c r="HX212" s="22"/>
      <c r="HY212" s="22"/>
      <c r="HZ212" s="22"/>
      <c r="IA212" s="22"/>
      <c r="IB212" s="22"/>
      <c r="IC212" s="22"/>
      <c r="ID212" s="22"/>
      <c r="IE212" s="22"/>
      <c r="IF212" s="22"/>
      <c r="IG212" s="22"/>
      <c r="IH212" s="22"/>
      <c r="II212" s="22"/>
      <c r="IJ212" s="22"/>
      <c r="IK212" s="22"/>
    </row>
    <row r="213" spans="1:245" x14ac:dyDescent="0.25">
      <c r="A213" s="3" t="s">
        <v>81</v>
      </c>
      <c r="D213" s="38"/>
      <c r="E213" s="38"/>
      <c r="F213" s="40"/>
      <c r="G213" s="4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22"/>
      <c r="CG213" s="22"/>
      <c r="CH213" s="22"/>
      <c r="CI213" s="22"/>
      <c r="CJ213" s="22"/>
      <c r="CK213" s="22"/>
      <c r="CL213" s="22"/>
      <c r="CM213" s="22"/>
      <c r="CN213" s="22"/>
      <c r="CO213" s="22"/>
      <c r="CP213" s="22"/>
      <c r="CQ213" s="22"/>
      <c r="CR213" s="22"/>
      <c r="CS213" s="22"/>
      <c r="CT213" s="22"/>
      <c r="CU213" s="22"/>
      <c r="CV213" s="22"/>
      <c r="CW213" s="22"/>
      <c r="CX213" s="22"/>
      <c r="CY213" s="22"/>
      <c r="CZ213" s="22"/>
      <c r="DA213" s="22"/>
      <c r="DB213" s="22"/>
      <c r="DC213" s="22"/>
      <c r="DD213" s="22"/>
      <c r="DE213" s="22"/>
      <c r="DF213" s="22"/>
      <c r="DG213" s="22"/>
      <c r="DH213" s="22"/>
      <c r="DI213" s="22"/>
      <c r="DJ213" s="22"/>
      <c r="DK213" s="22"/>
      <c r="DL213" s="22"/>
      <c r="DM213" s="22"/>
      <c r="DN213" s="22"/>
      <c r="DO213" s="22"/>
      <c r="DP213" s="22"/>
      <c r="DQ213" s="22"/>
      <c r="DR213" s="22"/>
      <c r="DS213" s="22"/>
      <c r="DT213" s="22"/>
      <c r="DU213" s="22"/>
      <c r="DV213" s="22"/>
      <c r="DW213" s="22"/>
      <c r="DX213" s="22"/>
      <c r="DY213" s="22"/>
      <c r="DZ213" s="22"/>
      <c r="EA213" s="22"/>
      <c r="EB213" s="22"/>
      <c r="EC213" s="22"/>
      <c r="ED213" s="22"/>
      <c r="EE213" s="22"/>
      <c r="EF213" s="22"/>
      <c r="EG213" s="22"/>
      <c r="EH213" s="22"/>
      <c r="EI213" s="22"/>
      <c r="EJ213" s="22"/>
      <c r="EK213" s="22"/>
      <c r="EL213" s="22"/>
      <c r="EM213" s="22"/>
      <c r="EN213" s="22"/>
      <c r="EO213" s="22"/>
      <c r="EP213" s="22"/>
      <c r="EQ213" s="22"/>
      <c r="ER213" s="22"/>
      <c r="ES213" s="22"/>
      <c r="ET213" s="22"/>
      <c r="EU213" s="22"/>
      <c r="EV213" s="22"/>
      <c r="EW213" s="22"/>
      <c r="EX213" s="22"/>
      <c r="EY213" s="22"/>
      <c r="EZ213" s="22"/>
      <c r="FA213" s="22"/>
      <c r="FB213" s="22"/>
      <c r="FC213" s="22"/>
      <c r="FD213" s="22"/>
      <c r="FE213" s="22"/>
      <c r="FF213" s="22"/>
      <c r="FG213" s="22"/>
      <c r="FH213" s="22"/>
      <c r="FI213" s="22"/>
      <c r="FJ213" s="22"/>
      <c r="FK213" s="22"/>
      <c r="FL213" s="22"/>
      <c r="FM213" s="22"/>
      <c r="FN213" s="22"/>
      <c r="FO213" s="22"/>
      <c r="FP213" s="22"/>
      <c r="FQ213" s="22"/>
      <c r="FR213" s="22"/>
      <c r="FS213" s="22"/>
      <c r="FT213" s="22"/>
      <c r="FU213" s="22"/>
      <c r="FV213" s="22"/>
      <c r="FW213" s="22"/>
      <c r="FX213" s="22"/>
      <c r="FY213" s="22"/>
      <c r="FZ213" s="22"/>
      <c r="GA213" s="22"/>
      <c r="GB213" s="22"/>
      <c r="GC213" s="22"/>
      <c r="GD213" s="22"/>
      <c r="GE213" s="22"/>
      <c r="GF213" s="22"/>
      <c r="GG213" s="22"/>
      <c r="GH213" s="22"/>
      <c r="GI213" s="22"/>
      <c r="GJ213" s="22"/>
      <c r="GK213" s="22"/>
      <c r="GL213" s="22"/>
      <c r="GM213" s="22"/>
      <c r="GN213" s="22"/>
      <c r="GO213" s="22"/>
      <c r="GP213" s="22"/>
      <c r="GQ213" s="22"/>
      <c r="GR213" s="22"/>
      <c r="GS213" s="22"/>
      <c r="GT213" s="22"/>
      <c r="GU213" s="22"/>
      <c r="GV213" s="22"/>
      <c r="GW213" s="22"/>
      <c r="GX213" s="22"/>
      <c r="GY213" s="22"/>
      <c r="GZ213" s="22"/>
      <c r="HA213" s="22"/>
      <c r="HB213" s="22"/>
      <c r="HC213" s="22"/>
      <c r="HD213" s="22"/>
      <c r="HE213" s="22"/>
      <c r="HF213" s="22"/>
      <c r="HG213" s="22"/>
      <c r="HH213" s="22"/>
      <c r="HI213" s="22"/>
      <c r="HJ213" s="22"/>
      <c r="HK213" s="22"/>
      <c r="HL213" s="22"/>
      <c r="HM213" s="22"/>
      <c r="HN213" s="22"/>
      <c r="HO213" s="22"/>
      <c r="HP213" s="22"/>
      <c r="HQ213" s="22"/>
      <c r="HR213" s="22"/>
      <c r="HS213" s="22"/>
      <c r="HT213" s="22"/>
      <c r="HU213" s="22"/>
      <c r="HV213" s="22"/>
      <c r="HW213" s="22"/>
      <c r="HX213" s="22"/>
      <c r="HY213" s="22"/>
      <c r="HZ213" s="22"/>
      <c r="IA213" s="22"/>
      <c r="IB213" s="22"/>
      <c r="IC213" s="22"/>
      <c r="ID213" s="22"/>
      <c r="IE213" s="22"/>
      <c r="IF213" s="22"/>
      <c r="IG213" s="22"/>
      <c r="IH213" s="22"/>
      <c r="II213" s="22"/>
      <c r="IJ213" s="22"/>
      <c r="IK213" s="22"/>
    </row>
    <row r="214" spans="1:245" x14ac:dyDescent="0.25">
      <c r="A214" s="859"/>
      <c r="B214" s="859"/>
      <c r="C214" s="859"/>
      <c r="D214" s="859"/>
      <c r="E214" s="859"/>
      <c r="F214" s="859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  <c r="CA214" s="22"/>
      <c r="CB214" s="22"/>
      <c r="CC214" s="22"/>
      <c r="CD214" s="22"/>
      <c r="CE214" s="22"/>
      <c r="CF214" s="22"/>
      <c r="CG214" s="22"/>
      <c r="CH214" s="22"/>
      <c r="CI214" s="22"/>
      <c r="CJ214" s="22"/>
      <c r="CK214" s="22"/>
      <c r="CL214" s="22"/>
      <c r="CM214" s="22"/>
      <c r="CN214" s="22"/>
      <c r="CO214" s="22"/>
      <c r="CP214" s="22"/>
      <c r="CQ214" s="22"/>
      <c r="CR214" s="22"/>
      <c r="CS214" s="22"/>
      <c r="CT214" s="22"/>
      <c r="CU214" s="22"/>
      <c r="CV214" s="22"/>
      <c r="CW214" s="22"/>
      <c r="CX214" s="22"/>
      <c r="CY214" s="22"/>
      <c r="CZ214" s="22"/>
      <c r="DA214" s="22"/>
      <c r="DB214" s="22"/>
      <c r="DC214" s="22"/>
      <c r="DD214" s="22"/>
      <c r="DE214" s="22"/>
      <c r="DF214" s="22"/>
      <c r="DG214" s="22"/>
      <c r="DH214" s="22"/>
      <c r="DI214" s="22"/>
      <c r="DJ214" s="22"/>
      <c r="DK214" s="22"/>
      <c r="DL214" s="22"/>
      <c r="DM214" s="22"/>
      <c r="DN214" s="22"/>
      <c r="DO214" s="22"/>
      <c r="DP214" s="22"/>
      <c r="DQ214" s="22"/>
      <c r="DR214" s="22"/>
      <c r="DS214" s="22"/>
      <c r="DT214" s="22"/>
      <c r="DU214" s="22"/>
      <c r="DV214" s="22"/>
      <c r="DW214" s="22"/>
      <c r="DX214" s="22"/>
      <c r="DY214" s="22"/>
      <c r="DZ214" s="22"/>
      <c r="EA214" s="22"/>
      <c r="EB214" s="22"/>
      <c r="EC214" s="22"/>
      <c r="ED214" s="22"/>
      <c r="EE214" s="22"/>
      <c r="EF214" s="22"/>
      <c r="EG214" s="22"/>
      <c r="EH214" s="22"/>
      <c r="EI214" s="22"/>
      <c r="EJ214" s="22"/>
      <c r="EK214" s="22"/>
      <c r="EL214" s="22"/>
      <c r="EM214" s="22"/>
      <c r="EN214" s="22"/>
      <c r="EO214" s="22"/>
      <c r="EP214" s="22"/>
      <c r="EQ214" s="22"/>
      <c r="ER214" s="22"/>
      <c r="ES214" s="22"/>
      <c r="ET214" s="22"/>
      <c r="EU214" s="22"/>
      <c r="EV214" s="22"/>
      <c r="EW214" s="22"/>
      <c r="EX214" s="22"/>
      <c r="EY214" s="22"/>
      <c r="EZ214" s="22"/>
      <c r="FA214" s="22"/>
      <c r="FB214" s="22"/>
      <c r="FC214" s="22"/>
      <c r="FD214" s="22"/>
      <c r="FE214" s="22"/>
      <c r="FF214" s="22"/>
      <c r="FG214" s="22"/>
      <c r="FH214" s="22"/>
      <c r="FI214" s="22"/>
      <c r="FJ214" s="22"/>
      <c r="FK214" s="22"/>
      <c r="FL214" s="22"/>
      <c r="FM214" s="22"/>
      <c r="FN214" s="22"/>
      <c r="FO214" s="22"/>
      <c r="FP214" s="22"/>
      <c r="FQ214" s="22"/>
      <c r="FR214" s="22"/>
      <c r="FS214" s="22"/>
      <c r="FT214" s="22"/>
      <c r="FU214" s="22"/>
      <c r="FV214" s="22"/>
      <c r="FW214" s="22"/>
      <c r="FX214" s="22"/>
      <c r="FY214" s="22"/>
      <c r="FZ214" s="22"/>
      <c r="GA214" s="22"/>
      <c r="GB214" s="22"/>
      <c r="GC214" s="22"/>
      <c r="GD214" s="22"/>
      <c r="GE214" s="22"/>
      <c r="GF214" s="22"/>
      <c r="GG214" s="22"/>
      <c r="GH214" s="22"/>
      <c r="GI214" s="22"/>
      <c r="GJ214" s="22"/>
      <c r="GK214" s="22"/>
      <c r="GL214" s="22"/>
      <c r="GM214" s="22"/>
      <c r="GN214" s="22"/>
      <c r="GO214" s="22"/>
      <c r="GP214" s="22"/>
      <c r="GQ214" s="22"/>
      <c r="GR214" s="22"/>
      <c r="GS214" s="22"/>
      <c r="GT214" s="22"/>
      <c r="GU214" s="22"/>
      <c r="GV214" s="22"/>
      <c r="GW214" s="22"/>
      <c r="GX214" s="22"/>
      <c r="GY214" s="22"/>
      <c r="GZ214" s="22"/>
      <c r="HA214" s="22"/>
      <c r="HB214" s="22"/>
      <c r="HC214" s="22"/>
      <c r="HD214" s="22"/>
      <c r="HE214" s="22"/>
      <c r="HF214" s="22"/>
      <c r="HG214" s="22"/>
      <c r="HH214" s="22"/>
      <c r="HI214" s="22"/>
      <c r="HJ214" s="22"/>
      <c r="HK214" s="22"/>
      <c r="HL214" s="22"/>
      <c r="HM214" s="22"/>
      <c r="HN214" s="22"/>
      <c r="HO214" s="22"/>
      <c r="HP214" s="22"/>
      <c r="HQ214" s="22"/>
      <c r="HR214" s="22"/>
      <c r="HS214" s="22"/>
      <c r="HT214" s="22"/>
      <c r="HU214" s="22"/>
      <c r="HV214" s="22"/>
      <c r="HW214" s="22"/>
      <c r="HX214" s="22"/>
      <c r="HY214" s="22"/>
      <c r="HZ214" s="22"/>
      <c r="IA214" s="22"/>
      <c r="IB214" s="22"/>
      <c r="IC214" s="22"/>
      <c r="ID214" s="22"/>
      <c r="IE214" s="22"/>
      <c r="IF214" s="22"/>
      <c r="IG214" s="22"/>
      <c r="IH214" s="22"/>
      <c r="II214" s="22"/>
      <c r="IJ214" s="22"/>
      <c r="IK214" s="22"/>
    </row>
    <row r="215" spans="1:245" s="41" customFormat="1" ht="15.75" x14ac:dyDescent="0.25">
      <c r="B215" s="42"/>
      <c r="D215" s="885" t="s">
        <v>199</v>
      </c>
      <c r="E215" s="885"/>
      <c r="F215" s="885"/>
      <c r="G215" s="885"/>
      <c r="J215" s="43"/>
      <c r="K215" s="43"/>
      <c r="L215" s="43"/>
      <c r="V215" s="44"/>
      <c r="W215" s="44"/>
    </row>
    <row r="216" spans="1:245" s="41" customFormat="1" ht="15.75" x14ac:dyDescent="0.25">
      <c r="A216" s="860" t="s">
        <v>83</v>
      </c>
      <c r="B216" s="860"/>
      <c r="D216" s="45"/>
      <c r="E216" s="45"/>
      <c r="F216" s="45" t="s">
        <v>84</v>
      </c>
      <c r="G216" s="45"/>
      <c r="J216" s="45"/>
      <c r="K216" s="45"/>
      <c r="L216" s="45"/>
    </row>
    <row r="217" spans="1:245" s="41" customFormat="1" ht="15.75" x14ac:dyDescent="0.25">
      <c r="A217" s="861" t="s">
        <v>85</v>
      </c>
      <c r="B217" s="861"/>
      <c r="D217" s="46"/>
      <c r="E217" s="46"/>
      <c r="F217" s="46" t="s">
        <v>86</v>
      </c>
      <c r="G217" s="46"/>
      <c r="J217" s="46"/>
      <c r="K217" s="46"/>
      <c r="L217" s="46"/>
    </row>
    <row r="218" spans="1:245" s="41" customFormat="1" ht="15.75" x14ac:dyDescent="0.25">
      <c r="J218" s="47"/>
    </row>
    <row r="219" spans="1:245" s="41" customFormat="1" ht="15.75" x14ac:dyDescent="0.25">
      <c r="J219" s="47"/>
    </row>
    <row r="220" spans="1:245" s="41" customFormat="1" ht="15.75" x14ac:dyDescent="0.25">
      <c r="J220" s="47"/>
    </row>
    <row r="221" spans="1:245" s="41" customFormat="1" ht="15.75" x14ac:dyDescent="0.25">
      <c r="J221" s="47"/>
    </row>
    <row r="222" spans="1:245" s="48" customFormat="1" ht="15.75" x14ac:dyDescent="0.25">
      <c r="A222" s="862" t="s">
        <v>87</v>
      </c>
      <c r="B222" s="862"/>
      <c r="D222" s="49"/>
      <c r="E222" s="49"/>
      <c r="F222" s="49" t="s">
        <v>88</v>
      </c>
      <c r="G222" s="49"/>
      <c r="J222" s="49"/>
      <c r="K222" s="49"/>
      <c r="L222" s="49"/>
    </row>
    <row r="223" spans="1:245" x14ac:dyDescent="0.25">
      <c r="E223" s="4"/>
    </row>
    <row r="224" spans="1:245" x14ac:dyDescent="0.25">
      <c r="E224" s="4"/>
    </row>
    <row r="225" spans="5:5" x14ac:dyDescent="0.25">
      <c r="E225" s="4"/>
    </row>
    <row r="226" spans="5:5" x14ac:dyDescent="0.25">
      <c r="E226" s="4"/>
    </row>
    <row r="227" spans="5:5" x14ac:dyDescent="0.25">
      <c r="E227" s="4"/>
    </row>
    <row r="228" spans="5:5" x14ac:dyDescent="0.25">
      <c r="E228" s="4"/>
    </row>
    <row r="229" spans="5:5" x14ac:dyDescent="0.25">
      <c r="E229" s="4"/>
    </row>
    <row r="230" spans="5:5" x14ac:dyDescent="0.25">
      <c r="E230" s="4"/>
    </row>
    <row r="231" spans="5:5" x14ac:dyDescent="0.25">
      <c r="E231" s="4"/>
    </row>
    <row r="232" spans="5:5" x14ac:dyDescent="0.25">
      <c r="E232" s="4"/>
    </row>
    <row r="233" spans="5:5" x14ac:dyDescent="0.25">
      <c r="E233" s="4"/>
    </row>
    <row r="234" spans="5:5" x14ac:dyDescent="0.25">
      <c r="E234" s="4"/>
    </row>
    <row r="235" spans="5:5" x14ac:dyDescent="0.25">
      <c r="E235" s="4"/>
    </row>
    <row r="236" spans="5:5" x14ac:dyDescent="0.25">
      <c r="E236" s="4"/>
    </row>
    <row r="237" spans="5:5" x14ac:dyDescent="0.25">
      <c r="E237" s="4"/>
    </row>
    <row r="238" spans="5:5" x14ac:dyDescent="0.25">
      <c r="E238" s="4"/>
    </row>
    <row r="239" spans="5:5" x14ac:dyDescent="0.25">
      <c r="E239" s="4"/>
    </row>
    <row r="240" spans="5:5" x14ac:dyDescent="0.25">
      <c r="E240" s="4"/>
    </row>
    <row r="241" spans="5:5" x14ac:dyDescent="0.25">
      <c r="E241" s="4"/>
    </row>
    <row r="242" spans="5:5" x14ac:dyDescent="0.25">
      <c r="E242" s="4"/>
    </row>
    <row r="243" spans="5:5" x14ac:dyDescent="0.25">
      <c r="E243" s="4"/>
    </row>
    <row r="244" spans="5:5" x14ac:dyDescent="0.25">
      <c r="E244" s="4"/>
    </row>
    <row r="245" spans="5:5" x14ac:dyDescent="0.25">
      <c r="E245" s="4"/>
    </row>
    <row r="246" spans="5:5" x14ac:dyDescent="0.25">
      <c r="E246" s="4"/>
    </row>
    <row r="247" spans="5:5" x14ac:dyDescent="0.25">
      <c r="E247" s="4"/>
    </row>
    <row r="248" spans="5:5" x14ac:dyDescent="0.25">
      <c r="E248" s="4"/>
    </row>
    <row r="249" spans="5:5" x14ac:dyDescent="0.25">
      <c r="E249" s="4"/>
    </row>
    <row r="250" spans="5:5" x14ac:dyDescent="0.25">
      <c r="E250" s="4"/>
    </row>
    <row r="251" spans="5:5" x14ac:dyDescent="0.25">
      <c r="E251" s="4"/>
    </row>
    <row r="252" spans="5:5" x14ac:dyDescent="0.25">
      <c r="E252" s="4"/>
    </row>
    <row r="253" spans="5:5" x14ac:dyDescent="0.25">
      <c r="E253" s="4"/>
    </row>
  </sheetData>
  <mergeCells count="221">
    <mergeCell ref="A214:F214"/>
    <mergeCell ref="D215:G215"/>
    <mergeCell ref="A216:B216"/>
    <mergeCell ref="A217:B217"/>
    <mergeCell ref="A222:B222"/>
    <mergeCell ref="A206:B206"/>
    <mergeCell ref="A207:B207"/>
    <mergeCell ref="A208:B208"/>
    <mergeCell ref="A209:B209"/>
    <mergeCell ref="A210:B210"/>
    <mergeCell ref="A212:I212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6:B7"/>
    <mergeCell ref="C6:C7"/>
    <mergeCell ref="D6:D7"/>
    <mergeCell ref="E6:E7"/>
    <mergeCell ref="F6:F7"/>
    <mergeCell ref="G6:G7"/>
    <mergeCell ref="A1:A4"/>
    <mergeCell ref="B1:D4"/>
    <mergeCell ref="F1:G1"/>
    <mergeCell ref="F2:G2"/>
    <mergeCell ref="F3:G3"/>
    <mergeCell ref="F4:G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D252"/>
  <sheetViews>
    <sheetView topLeftCell="A193" workbookViewId="0">
      <selection activeCell="E13" sqref="E13"/>
    </sheetView>
  </sheetViews>
  <sheetFormatPr defaultColWidth="9.140625" defaultRowHeight="16.5" x14ac:dyDescent="0.25"/>
  <cols>
    <col min="1" max="1" width="18.140625" style="3" customWidth="1"/>
    <col min="2" max="2" width="24.140625" style="3" customWidth="1"/>
    <col min="3" max="3" width="6.140625" style="4" customWidth="1"/>
    <col min="4" max="4" width="9" style="218" customWidth="1"/>
    <col min="5" max="5" width="14.140625" style="180" customWidth="1"/>
    <col min="6" max="6" width="9.28515625" style="5" customWidth="1"/>
    <col min="7" max="7" width="7.28515625" style="6" customWidth="1"/>
    <col min="8" max="248" width="9.140625" style="3"/>
    <col min="249" max="249" width="50.28515625" style="3" customWidth="1"/>
    <col min="250" max="250" width="7.140625" style="3" customWidth="1"/>
    <col min="251" max="251" width="13.7109375" style="3" customWidth="1"/>
    <col min="252" max="252" width="15.7109375" style="3" customWidth="1"/>
    <col min="253" max="253" width="16.85546875" style="3" customWidth="1"/>
    <col min="254" max="254" width="13.7109375" style="3" customWidth="1"/>
    <col min="255" max="504" width="9.140625" style="3"/>
    <col min="505" max="505" width="50.28515625" style="3" customWidth="1"/>
    <col min="506" max="506" width="7.140625" style="3" customWidth="1"/>
    <col min="507" max="507" width="13.7109375" style="3" customWidth="1"/>
    <col min="508" max="508" width="15.7109375" style="3" customWidth="1"/>
    <col min="509" max="509" width="16.85546875" style="3" customWidth="1"/>
    <col min="510" max="510" width="13.7109375" style="3" customWidth="1"/>
    <col min="511" max="760" width="9.140625" style="3"/>
    <col min="761" max="761" width="50.28515625" style="3" customWidth="1"/>
    <col min="762" max="762" width="7.140625" style="3" customWidth="1"/>
    <col min="763" max="763" width="13.7109375" style="3" customWidth="1"/>
    <col min="764" max="764" width="15.7109375" style="3" customWidth="1"/>
    <col min="765" max="765" width="16.85546875" style="3" customWidth="1"/>
    <col min="766" max="766" width="13.7109375" style="3" customWidth="1"/>
    <col min="767" max="1016" width="9.140625" style="3"/>
    <col min="1017" max="1017" width="50.28515625" style="3" customWidth="1"/>
    <col min="1018" max="1018" width="7.140625" style="3" customWidth="1"/>
    <col min="1019" max="1019" width="13.7109375" style="3" customWidth="1"/>
    <col min="1020" max="1020" width="15.7109375" style="3" customWidth="1"/>
    <col min="1021" max="1021" width="16.85546875" style="3" customWidth="1"/>
    <col min="1022" max="1022" width="13.7109375" style="3" customWidth="1"/>
    <col min="1023" max="1272" width="9.140625" style="3"/>
    <col min="1273" max="1273" width="50.28515625" style="3" customWidth="1"/>
    <col min="1274" max="1274" width="7.140625" style="3" customWidth="1"/>
    <col min="1275" max="1275" width="13.7109375" style="3" customWidth="1"/>
    <col min="1276" max="1276" width="15.7109375" style="3" customWidth="1"/>
    <col min="1277" max="1277" width="16.85546875" style="3" customWidth="1"/>
    <col min="1278" max="1278" width="13.7109375" style="3" customWidth="1"/>
    <col min="1279" max="1528" width="9.140625" style="3"/>
    <col min="1529" max="1529" width="50.28515625" style="3" customWidth="1"/>
    <col min="1530" max="1530" width="7.140625" style="3" customWidth="1"/>
    <col min="1531" max="1531" width="13.7109375" style="3" customWidth="1"/>
    <col min="1532" max="1532" width="15.7109375" style="3" customWidth="1"/>
    <col min="1533" max="1533" width="16.85546875" style="3" customWidth="1"/>
    <col min="1534" max="1534" width="13.7109375" style="3" customWidth="1"/>
    <col min="1535" max="1784" width="9.140625" style="3"/>
    <col min="1785" max="1785" width="50.28515625" style="3" customWidth="1"/>
    <col min="1786" max="1786" width="7.140625" style="3" customWidth="1"/>
    <col min="1787" max="1787" width="13.7109375" style="3" customWidth="1"/>
    <col min="1788" max="1788" width="15.7109375" style="3" customWidth="1"/>
    <col min="1789" max="1789" width="16.85546875" style="3" customWidth="1"/>
    <col min="1790" max="1790" width="13.7109375" style="3" customWidth="1"/>
    <col min="1791" max="2040" width="9.140625" style="3"/>
    <col min="2041" max="2041" width="50.28515625" style="3" customWidth="1"/>
    <col min="2042" max="2042" width="7.140625" style="3" customWidth="1"/>
    <col min="2043" max="2043" width="13.7109375" style="3" customWidth="1"/>
    <col min="2044" max="2044" width="15.7109375" style="3" customWidth="1"/>
    <col min="2045" max="2045" width="16.85546875" style="3" customWidth="1"/>
    <col min="2046" max="2046" width="13.7109375" style="3" customWidth="1"/>
    <col min="2047" max="2296" width="9.140625" style="3"/>
    <col min="2297" max="2297" width="50.28515625" style="3" customWidth="1"/>
    <col min="2298" max="2298" width="7.140625" style="3" customWidth="1"/>
    <col min="2299" max="2299" width="13.7109375" style="3" customWidth="1"/>
    <col min="2300" max="2300" width="15.7109375" style="3" customWidth="1"/>
    <col min="2301" max="2301" width="16.85546875" style="3" customWidth="1"/>
    <col min="2302" max="2302" width="13.7109375" style="3" customWidth="1"/>
    <col min="2303" max="2552" width="9.140625" style="3"/>
    <col min="2553" max="2553" width="50.28515625" style="3" customWidth="1"/>
    <col min="2554" max="2554" width="7.140625" style="3" customWidth="1"/>
    <col min="2555" max="2555" width="13.7109375" style="3" customWidth="1"/>
    <col min="2556" max="2556" width="15.7109375" style="3" customWidth="1"/>
    <col min="2557" max="2557" width="16.85546875" style="3" customWidth="1"/>
    <col min="2558" max="2558" width="13.7109375" style="3" customWidth="1"/>
    <col min="2559" max="2808" width="9.140625" style="3"/>
    <col min="2809" max="2809" width="50.28515625" style="3" customWidth="1"/>
    <col min="2810" max="2810" width="7.140625" style="3" customWidth="1"/>
    <col min="2811" max="2811" width="13.7109375" style="3" customWidth="1"/>
    <col min="2812" max="2812" width="15.7109375" style="3" customWidth="1"/>
    <col min="2813" max="2813" width="16.85546875" style="3" customWidth="1"/>
    <col min="2814" max="2814" width="13.7109375" style="3" customWidth="1"/>
    <col min="2815" max="3064" width="9.140625" style="3"/>
    <col min="3065" max="3065" width="50.28515625" style="3" customWidth="1"/>
    <col min="3066" max="3066" width="7.140625" style="3" customWidth="1"/>
    <col min="3067" max="3067" width="13.7109375" style="3" customWidth="1"/>
    <col min="3068" max="3068" width="15.7109375" style="3" customWidth="1"/>
    <col min="3069" max="3069" width="16.85546875" style="3" customWidth="1"/>
    <col min="3070" max="3070" width="13.7109375" style="3" customWidth="1"/>
    <col min="3071" max="3320" width="9.140625" style="3"/>
    <col min="3321" max="3321" width="50.28515625" style="3" customWidth="1"/>
    <col min="3322" max="3322" width="7.140625" style="3" customWidth="1"/>
    <col min="3323" max="3323" width="13.7109375" style="3" customWidth="1"/>
    <col min="3324" max="3324" width="15.7109375" style="3" customWidth="1"/>
    <col min="3325" max="3325" width="16.85546875" style="3" customWidth="1"/>
    <col min="3326" max="3326" width="13.7109375" style="3" customWidth="1"/>
    <col min="3327" max="3576" width="9.140625" style="3"/>
    <col min="3577" max="3577" width="50.28515625" style="3" customWidth="1"/>
    <col min="3578" max="3578" width="7.140625" style="3" customWidth="1"/>
    <col min="3579" max="3579" width="13.7109375" style="3" customWidth="1"/>
    <col min="3580" max="3580" width="15.7109375" style="3" customWidth="1"/>
    <col min="3581" max="3581" width="16.85546875" style="3" customWidth="1"/>
    <col min="3582" max="3582" width="13.7109375" style="3" customWidth="1"/>
    <col min="3583" max="3832" width="9.140625" style="3"/>
    <col min="3833" max="3833" width="50.28515625" style="3" customWidth="1"/>
    <col min="3834" max="3834" width="7.140625" style="3" customWidth="1"/>
    <col min="3835" max="3835" width="13.7109375" style="3" customWidth="1"/>
    <col min="3836" max="3836" width="15.7109375" style="3" customWidth="1"/>
    <col min="3837" max="3837" width="16.85546875" style="3" customWidth="1"/>
    <col min="3838" max="3838" width="13.7109375" style="3" customWidth="1"/>
    <col min="3839" max="4088" width="9.140625" style="3"/>
    <col min="4089" max="4089" width="50.28515625" style="3" customWidth="1"/>
    <col min="4090" max="4090" width="7.140625" style="3" customWidth="1"/>
    <col min="4091" max="4091" width="13.7109375" style="3" customWidth="1"/>
    <col min="4092" max="4092" width="15.7109375" style="3" customWidth="1"/>
    <col min="4093" max="4093" width="16.85546875" style="3" customWidth="1"/>
    <col min="4094" max="4094" width="13.7109375" style="3" customWidth="1"/>
    <col min="4095" max="4344" width="9.140625" style="3"/>
    <col min="4345" max="4345" width="50.28515625" style="3" customWidth="1"/>
    <col min="4346" max="4346" width="7.140625" style="3" customWidth="1"/>
    <col min="4347" max="4347" width="13.7109375" style="3" customWidth="1"/>
    <col min="4348" max="4348" width="15.7109375" style="3" customWidth="1"/>
    <col min="4349" max="4349" width="16.85546875" style="3" customWidth="1"/>
    <col min="4350" max="4350" width="13.7109375" style="3" customWidth="1"/>
    <col min="4351" max="4600" width="9.140625" style="3"/>
    <col min="4601" max="4601" width="50.28515625" style="3" customWidth="1"/>
    <col min="4602" max="4602" width="7.140625" style="3" customWidth="1"/>
    <col min="4603" max="4603" width="13.7109375" style="3" customWidth="1"/>
    <col min="4604" max="4604" width="15.7109375" style="3" customWidth="1"/>
    <col min="4605" max="4605" width="16.85546875" style="3" customWidth="1"/>
    <col min="4606" max="4606" width="13.7109375" style="3" customWidth="1"/>
    <col min="4607" max="4856" width="9.140625" style="3"/>
    <col min="4857" max="4857" width="50.28515625" style="3" customWidth="1"/>
    <col min="4858" max="4858" width="7.140625" style="3" customWidth="1"/>
    <col min="4859" max="4859" width="13.7109375" style="3" customWidth="1"/>
    <col min="4860" max="4860" width="15.7109375" style="3" customWidth="1"/>
    <col min="4861" max="4861" width="16.85546875" style="3" customWidth="1"/>
    <col min="4862" max="4862" width="13.7109375" style="3" customWidth="1"/>
    <col min="4863" max="5112" width="9.140625" style="3"/>
    <col min="5113" max="5113" width="50.28515625" style="3" customWidth="1"/>
    <col min="5114" max="5114" width="7.140625" style="3" customWidth="1"/>
    <col min="5115" max="5115" width="13.7109375" style="3" customWidth="1"/>
    <col min="5116" max="5116" width="15.7109375" style="3" customWidth="1"/>
    <col min="5117" max="5117" width="16.85546875" style="3" customWidth="1"/>
    <col min="5118" max="5118" width="13.7109375" style="3" customWidth="1"/>
    <col min="5119" max="5368" width="9.140625" style="3"/>
    <col min="5369" max="5369" width="50.28515625" style="3" customWidth="1"/>
    <col min="5370" max="5370" width="7.140625" style="3" customWidth="1"/>
    <col min="5371" max="5371" width="13.7109375" style="3" customWidth="1"/>
    <col min="5372" max="5372" width="15.7109375" style="3" customWidth="1"/>
    <col min="5373" max="5373" width="16.85546875" style="3" customWidth="1"/>
    <col min="5374" max="5374" width="13.7109375" style="3" customWidth="1"/>
    <col min="5375" max="5624" width="9.140625" style="3"/>
    <col min="5625" max="5625" width="50.28515625" style="3" customWidth="1"/>
    <col min="5626" max="5626" width="7.140625" style="3" customWidth="1"/>
    <col min="5627" max="5627" width="13.7109375" style="3" customWidth="1"/>
    <col min="5628" max="5628" width="15.7109375" style="3" customWidth="1"/>
    <col min="5629" max="5629" width="16.85546875" style="3" customWidth="1"/>
    <col min="5630" max="5630" width="13.7109375" style="3" customWidth="1"/>
    <col min="5631" max="5880" width="9.140625" style="3"/>
    <col min="5881" max="5881" width="50.28515625" style="3" customWidth="1"/>
    <col min="5882" max="5882" width="7.140625" style="3" customWidth="1"/>
    <col min="5883" max="5883" width="13.7109375" style="3" customWidth="1"/>
    <col min="5884" max="5884" width="15.7109375" style="3" customWidth="1"/>
    <col min="5885" max="5885" width="16.85546875" style="3" customWidth="1"/>
    <col min="5886" max="5886" width="13.7109375" style="3" customWidth="1"/>
    <col min="5887" max="6136" width="9.140625" style="3"/>
    <col min="6137" max="6137" width="50.28515625" style="3" customWidth="1"/>
    <col min="6138" max="6138" width="7.140625" style="3" customWidth="1"/>
    <col min="6139" max="6139" width="13.7109375" style="3" customWidth="1"/>
    <col min="6140" max="6140" width="15.7109375" style="3" customWidth="1"/>
    <col min="6141" max="6141" width="16.85546875" style="3" customWidth="1"/>
    <col min="6142" max="6142" width="13.7109375" style="3" customWidth="1"/>
    <col min="6143" max="6392" width="9.140625" style="3"/>
    <col min="6393" max="6393" width="50.28515625" style="3" customWidth="1"/>
    <col min="6394" max="6394" width="7.140625" style="3" customWidth="1"/>
    <col min="6395" max="6395" width="13.7109375" style="3" customWidth="1"/>
    <col min="6396" max="6396" width="15.7109375" style="3" customWidth="1"/>
    <col min="6397" max="6397" width="16.85546875" style="3" customWidth="1"/>
    <col min="6398" max="6398" width="13.7109375" style="3" customWidth="1"/>
    <col min="6399" max="6648" width="9.140625" style="3"/>
    <col min="6649" max="6649" width="50.28515625" style="3" customWidth="1"/>
    <col min="6650" max="6650" width="7.140625" style="3" customWidth="1"/>
    <col min="6651" max="6651" width="13.7109375" style="3" customWidth="1"/>
    <col min="6652" max="6652" width="15.7109375" style="3" customWidth="1"/>
    <col min="6653" max="6653" width="16.85546875" style="3" customWidth="1"/>
    <col min="6654" max="6654" width="13.7109375" style="3" customWidth="1"/>
    <col min="6655" max="6904" width="9.140625" style="3"/>
    <col min="6905" max="6905" width="50.28515625" style="3" customWidth="1"/>
    <col min="6906" max="6906" width="7.140625" style="3" customWidth="1"/>
    <col min="6907" max="6907" width="13.7109375" style="3" customWidth="1"/>
    <col min="6908" max="6908" width="15.7109375" style="3" customWidth="1"/>
    <col min="6909" max="6909" width="16.85546875" style="3" customWidth="1"/>
    <col min="6910" max="6910" width="13.7109375" style="3" customWidth="1"/>
    <col min="6911" max="7160" width="9.140625" style="3"/>
    <col min="7161" max="7161" width="50.28515625" style="3" customWidth="1"/>
    <col min="7162" max="7162" width="7.140625" style="3" customWidth="1"/>
    <col min="7163" max="7163" width="13.7109375" style="3" customWidth="1"/>
    <col min="7164" max="7164" width="15.7109375" style="3" customWidth="1"/>
    <col min="7165" max="7165" width="16.85546875" style="3" customWidth="1"/>
    <col min="7166" max="7166" width="13.7109375" style="3" customWidth="1"/>
    <col min="7167" max="7416" width="9.140625" style="3"/>
    <col min="7417" max="7417" width="50.28515625" style="3" customWidth="1"/>
    <col min="7418" max="7418" width="7.140625" style="3" customWidth="1"/>
    <col min="7419" max="7419" width="13.7109375" style="3" customWidth="1"/>
    <col min="7420" max="7420" width="15.7109375" style="3" customWidth="1"/>
    <col min="7421" max="7421" width="16.85546875" style="3" customWidth="1"/>
    <col min="7422" max="7422" width="13.7109375" style="3" customWidth="1"/>
    <col min="7423" max="7672" width="9.140625" style="3"/>
    <col min="7673" max="7673" width="50.28515625" style="3" customWidth="1"/>
    <col min="7674" max="7674" width="7.140625" style="3" customWidth="1"/>
    <col min="7675" max="7675" width="13.7109375" style="3" customWidth="1"/>
    <col min="7676" max="7676" width="15.7109375" style="3" customWidth="1"/>
    <col min="7677" max="7677" width="16.85546875" style="3" customWidth="1"/>
    <col min="7678" max="7678" width="13.7109375" style="3" customWidth="1"/>
    <col min="7679" max="7928" width="9.140625" style="3"/>
    <col min="7929" max="7929" width="50.28515625" style="3" customWidth="1"/>
    <col min="7930" max="7930" width="7.140625" style="3" customWidth="1"/>
    <col min="7931" max="7931" width="13.7109375" style="3" customWidth="1"/>
    <col min="7932" max="7932" width="15.7109375" style="3" customWidth="1"/>
    <col min="7933" max="7933" width="16.85546875" style="3" customWidth="1"/>
    <col min="7934" max="7934" width="13.7109375" style="3" customWidth="1"/>
    <col min="7935" max="8184" width="9.140625" style="3"/>
    <col min="8185" max="8185" width="50.28515625" style="3" customWidth="1"/>
    <col min="8186" max="8186" width="7.140625" style="3" customWidth="1"/>
    <col min="8187" max="8187" width="13.7109375" style="3" customWidth="1"/>
    <col min="8188" max="8188" width="15.7109375" style="3" customWidth="1"/>
    <col min="8189" max="8189" width="16.85546875" style="3" customWidth="1"/>
    <col min="8190" max="8190" width="13.7109375" style="3" customWidth="1"/>
    <col min="8191" max="8440" width="9.140625" style="3"/>
    <col min="8441" max="8441" width="50.28515625" style="3" customWidth="1"/>
    <col min="8442" max="8442" width="7.140625" style="3" customWidth="1"/>
    <col min="8443" max="8443" width="13.7109375" style="3" customWidth="1"/>
    <col min="8444" max="8444" width="15.7109375" style="3" customWidth="1"/>
    <col min="8445" max="8445" width="16.85546875" style="3" customWidth="1"/>
    <col min="8446" max="8446" width="13.7109375" style="3" customWidth="1"/>
    <col min="8447" max="8696" width="9.140625" style="3"/>
    <col min="8697" max="8697" width="50.28515625" style="3" customWidth="1"/>
    <col min="8698" max="8698" width="7.140625" style="3" customWidth="1"/>
    <col min="8699" max="8699" width="13.7109375" style="3" customWidth="1"/>
    <col min="8700" max="8700" width="15.7109375" style="3" customWidth="1"/>
    <col min="8701" max="8701" width="16.85546875" style="3" customWidth="1"/>
    <col min="8702" max="8702" width="13.7109375" style="3" customWidth="1"/>
    <col min="8703" max="8952" width="9.140625" style="3"/>
    <col min="8953" max="8953" width="50.28515625" style="3" customWidth="1"/>
    <col min="8954" max="8954" width="7.140625" style="3" customWidth="1"/>
    <col min="8955" max="8955" width="13.7109375" style="3" customWidth="1"/>
    <col min="8956" max="8956" width="15.7109375" style="3" customWidth="1"/>
    <col min="8957" max="8957" width="16.85546875" style="3" customWidth="1"/>
    <col min="8958" max="8958" width="13.7109375" style="3" customWidth="1"/>
    <col min="8959" max="9208" width="9.140625" style="3"/>
    <col min="9209" max="9209" width="50.28515625" style="3" customWidth="1"/>
    <col min="9210" max="9210" width="7.140625" style="3" customWidth="1"/>
    <col min="9211" max="9211" width="13.7109375" style="3" customWidth="1"/>
    <col min="9212" max="9212" width="15.7109375" style="3" customWidth="1"/>
    <col min="9213" max="9213" width="16.85546875" style="3" customWidth="1"/>
    <col min="9214" max="9214" width="13.7109375" style="3" customWidth="1"/>
    <col min="9215" max="9464" width="9.140625" style="3"/>
    <col min="9465" max="9465" width="50.28515625" style="3" customWidth="1"/>
    <col min="9466" max="9466" width="7.140625" style="3" customWidth="1"/>
    <col min="9467" max="9467" width="13.7109375" style="3" customWidth="1"/>
    <col min="9468" max="9468" width="15.7109375" style="3" customWidth="1"/>
    <col min="9469" max="9469" width="16.85546875" style="3" customWidth="1"/>
    <col min="9470" max="9470" width="13.7109375" style="3" customWidth="1"/>
    <col min="9471" max="9720" width="9.140625" style="3"/>
    <col min="9721" max="9721" width="50.28515625" style="3" customWidth="1"/>
    <col min="9722" max="9722" width="7.140625" style="3" customWidth="1"/>
    <col min="9723" max="9723" width="13.7109375" style="3" customWidth="1"/>
    <col min="9724" max="9724" width="15.7109375" style="3" customWidth="1"/>
    <col min="9725" max="9725" width="16.85546875" style="3" customWidth="1"/>
    <col min="9726" max="9726" width="13.7109375" style="3" customWidth="1"/>
    <col min="9727" max="9976" width="9.140625" style="3"/>
    <col min="9977" max="9977" width="50.28515625" style="3" customWidth="1"/>
    <col min="9978" max="9978" width="7.140625" style="3" customWidth="1"/>
    <col min="9979" max="9979" width="13.7109375" style="3" customWidth="1"/>
    <col min="9980" max="9980" width="15.7109375" style="3" customWidth="1"/>
    <col min="9981" max="9981" width="16.85546875" style="3" customWidth="1"/>
    <col min="9982" max="9982" width="13.7109375" style="3" customWidth="1"/>
    <col min="9983" max="10232" width="9.140625" style="3"/>
    <col min="10233" max="10233" width="50.28515625" style="3" customWidth="1"/>
    <col min="10234" max="10234" width="7.140625" style="3" customWidth="1"/>
    <col min="10235" max="10235" width="13.7109375" style="3" customWidth="1"/>
    <col min="10236" max="10236" width="15.7109375" style="3" customWidth="1"/>
    <col min="10237" max="10237" width="16.85546875" style="3" customWidth="1"/>
    <col min="10238" max="10238" width="13.7109375" style="3" customWidth="1"/>
    <col min="10239" max="10488" width="9.140625" style="3"/>
    <col min="10489" max="10489" width="50.28515625" style="3" customWidth="1"/>
    <col min="10490" max="10490" width="7.140625" style="3" customWidth="1"/>
    <col min="10491" max="10491" width="13.7109375" style="3" customWidth="1"/>
    <col min="10492" max="10492" width="15.7109375" style="3" customWidth="1"/>
    <col min="10493" max="10493" width="16.85546875" style="3" customWidth="1"/>
    <col min="10494" max="10494" width="13.7109375" style="3" customWidth="1"/>
    <col min="10495" max="10744" width="9.140625" style="3"/>
    <col min="10745" max="10745" width="50.28515625" style="3" customWidth="1"/>
    <col min="10746" max="10746" width="7.140625" style="3" customWidth="1"/>
    <col min="10747" max="10747" width="13.7109375" style="3" customWidth="1"/>
    <col min="10748" max="10748" width="15.7109375" style="3" customWidth="1"/>
    <col min="10749" max="10749" width="16.85546875" style="3" customWidth="1"/>
    <col min="10750" max="10750" width="13.7109375" style="3" customWidth="1"/>
    <col min="10751" max="11000" width="9.140625" style="3"/>
    <col min="11001" max="11001" width="50.28515625" style="3" customWidth="1"/>
    <col min="11002" max="11002" width="7.140625" style="3" customWidth="1"/>
    <col min="11003" max="11003" width="13.7109375" style="3" customWidth="1"/>
    <col min="11004" max="11004" width="15.7109375" style="3" customWidth="1"/>
    <col min="11005" max="11005" width="16.85546875" style="3" customWidth="1"/>
    <col min="11006" max="11006" width="13.7109375" style="3" customWidth="1"/>
    <col min="11007" max="11256" width="9.140625" style="3"/>
    <col min="11257" max="11257" width="50.28515625" style="3" customWidth="1"/>
    <col min="11258" max="11258" width="7.140625" style="3" customWidth="1"/>
    <col min="11259" max="11259" width="13.7109375" style="3" customWidth="1"/>
    <col min="11260" max="11260" width="15.7109375" style="3" customWidth="1"/>
    <col min="11261" max="11261" width="16.85546875" style="3" customWidth="1"/>
    <col min="11262" max="11262" width="13.7109375" style="3" customWidth="1"/>
    <col min="11263" max="11512" width="9.140625" style="3"/>
    <col min="11513" max="11513" width="50.28515625" style="3" customWidth="1"/>
    <col min="11514" max="11514" width="7.140625" style="3" customWidth="1"/>
    <col min="11515" max="11515" width="13.7109375" style="3" customWidth="1"/>
    <col min="11516" max="11516" width="15.7109375" style="3" customWidth="1"/>
    <col min="11517" max="11517" width="16.85546875" style="3" customWidth="1"/>
    <col min="11518" max="11518" width="13.7109375" style="3" customWidth="1"/>
    <col min="11519" max="11768" width="9.140625" style="3"/>
    <col min="11769" max="11769" width="50.28515625" style="3" customWidth="1"/>
    <col min="11770" max="11770" width="7.140625" style="3" customWidth="1"/>
    <col min="11771" max="11771" width="13.7109375" style="3" customWidth="1"/>
    <col min="11772" max="11772" width="15.7109375" style="3" customWidth="1"/>
    <col min="11773" max="11773" width="16.85546875" style="3" customWidth="1"/>
    <col min="11774" max="11774" width="13.7109375" style="3" customWidth="1"/>
    <col min="11775" max="12024" width="9.140625" style="3"/>
    <col min="12025" max="12025" width="50.28515625" style="3" customWidth="1"/>
    <col min="12026" max="12026" width="7.140625" style="3" customWidth="1"/>
    <col min="12027" max="12027" width="13.7109375" style="3" customWidth="1"/>
    <col min="12028" max="12028" width="15.7109375" style="3" customWidth="1"/>
    <col min="12029" max="12029" width="16.85546875" style="3" customWidth="1"/>
    <col min="12030" max="12030" width="13.7109375" style="3" customWidth="1"/>
    <col min="12031" max="12280" width="9.140625" style="3"/>
    <col min="12281" max="12281" width="50.28515625" style="3" customWidth="1"/>
    <col min="12282" max="12282" width="7.140625" style="3" customWidth="1"/>
    <col min="12283" max="12283" width="13.7109375" style="3" customWidth="1"/>
    <col min="12284" max="12284" width="15.7109375" style="3" customWidth="1"/>
    <col min="12285" max="12285" width="16.85546875" style="3" customWidth="1"/>
    <col min="12286" max="12286" width="13.7109375" style="3" customWidth="1"/>
    <col min="12287" max="12536" width="9.140625" style="3"/>
    <col min="12537" max="12537" width="50.28515625" style="3" customWidth="1"/>
    <col min="12538" max="12538" width="7.140625" style="3" customWidth="1"/>
    <col min="12539" max="12539" width="13.7109375" style="3" customWidth="1"/>
    <col min="12540" max="12540" width="15.7109375" style="3" customWidth="1"/>
    <col min="12541" max="12541" width="16.85546875" style="3" customWidth="1"/>
    <col min="12542" max="12542" width="13.7109375" style="3" customWidth="1"/>
    <col min="12543" max="12792" width="9.140625" style="3"/>
    <col min="12793" max="12793" width="50.28515625" style="3" customWidth="1"/>
    <col min="12794" max="12794" width="7.140625" style="3" customWidth="1"/>
    <col min="12795" max="12795" width="13.7109375" style="3" customWidth="1"/>
    <col min="12796" max="12796" width="15.7109375" style="3" customWidth="1"/>
    <col min="12797" max="12797" width="16.85546875" style="3" customWidth="1"/>
    <col min="12798" max="12798" width="13.7109375" style="3" customWidth="1"/>
    <col min="12799" max="13048" width="9.140625" style="3"/>
    <col min="13049" max="13049" width="50.28515625" style="3" customWidth="1"/>
    <col min="13050" max="13050" width="7.140625" style="3" customWidth="1"/>
    <col min="13051" max="13051" width="13.7109375" style="3" customWidth="1"/>
    <col min="13052" max="13052" width="15.7109375" style="3" customWidth="1"/>
    <col min="13053" max="13053" width="16.85546875" style="3" customWidth="1"/>
    <col min="13054" max="13054" width="13.7109375" style="3" customWidth="1"/>
    <col min="13055" max="13304" width="9.140625" style="3"/>
    <col min="13305" max="13305" width="50.28515625" style="3" customWidth="1"/>
    <col min="13306" max="13306" width="7.140625" style="3" customWidth="1"/>
    <col min="13307" max="13307" width="13.7109375" style="3" customWidth="1"/>
    <col min="13308" max="13308" width="15.7109375" style="3" customWidth="1"/>
    <col min="13309" max="13309" width="16.85546875" style="3" customWidth="1"/>
    <col min="13310" max="13310" width="13.7109375" style="3" customWidth="1"/>
    <col min="13311" max="13560" width="9.140625" style="3"/>
    <col min="13561" max="13561" width="50.28515625" style="3" customWidth="1"/>
    <col min="13562" max="13562" width="7.140625" style="3" customWidth="1"/>
    <col min="13563" max="13563" width="13.7109375" style="3" customWidth="1"/>
    <col min="13564" max="13564" width="15.7109375" style="3" customWidth="1"/>
    <col min="13565" max="13565" width="16.85546875" style="3" customWidth="1"/>
    <col min="13566" max="13566" width="13.7109375" style="3" customWidth="1"/>
    <col min="13567" max="13816" width="9.140625" style="3"/>
    <col min="13817" max="13817" width="50.28515625" style="3" customWidth="1"/>
    <col min="13818" max="13818" width="7.140625" style="3" customWidth="1"/>
    <col min="13819" max="13819" width="13.7109375" style="3" customWidth="1"/>
    <col min="13820" max="13820" width="15.7109375" style="3" customWidth="1"/>
    <col min="13821" max="13821" width="16.85546875" style="3" customWidth="1"/>
    <col min="13822" max="13822" width="13.7109375" style="3" customWidth="1"/>
    <col min="13823" max="14072" width="9.140625" style="3"/>
    <col min="14073" max="14073" width="50.28515625" style="3" customWidth="1"/>
    <col min="14074" max="14074" width="7.140625" style="3" customWidth="1"/>
    <col min="14075" max="14075" width="13.7109375" style="3" customWidth="1"/>
    <col min="14076" max="14076" width="15.7109375" style="3" customWidth="1"/>
    <col min="14077" max="14077" width="16.85546875" style="3" customWidth="1"/>
    <col min="14078" max="14078" width="13.7109375" style="3" customWidth="1"/>
    <col min="14079" max="14328" width="9.140625" style="3"/>
    <col min="14329" max="14329" width="50.28515625" style="3" customWidth="1"/>
    <col min="14330" max="14330" width="7.140625" style="3" customWidth="1"/>
    <col min="14331" max="14331" width="13.7109375" style="3" customWidth="1"/>
    <col min="14332" max="14332" width="15.7109375" style="3" customWidth="1"/>
    <col min="14333" max="14333" width="16.85546875" style="3" customWidth="1"/>
    <col min="14334" max="14334" width="13.7109375" style="3" customWidth="1"/>
    <col min="14335" max="14584" width="9.140625" style="3"/>
    <col min="14585" max="14585" width="50.28515625" style="3" customWidth="1"/>
    <col min="14586" max="14586" width="7.140625" style="3" customWidth="1"/>
    <col min="14587" max="14587" width="13.7109375" style="3" customWidth="1"/>
    <col min="14588" max="14588" width="15.7109375" style="3" customWidth="1"/>
    <col min="14589" max="14589" width="16.85546875" style="3" customWidth="1"/>
    <col min="14590" max="14590" width="13.7109375" style="3" customWidth="1"/>
    <col min="14591" max="14840" width="9.140625" style="3"/>
    <col min="14841" max="14841" width="50.28515625" style="3" customWidth="1"/>
    <col min="14842" max="14842" width="7.140625" style="3" customWidth="1"/>
    <col min="14843" max="14843" width="13.7109375" style="3" customWidth="1"/>
    <col min="14844" max="14844" width="15.7109375" style="3" customWidth="1"/>
    <col min="14845" max="14845" width="16.85546875" style="3" customWidth="1"/>
    <col min="14846" max="14846" width="13.7109375" style="3" customWidth="1"/>
    <col min="14847" max="15096" width="9.140625" style="3"/>
    <col min="15097" max="15097" width="50.28515625" style="3" customWidth="1"/>
    <col min="15098" max="15098" width="7.140625" style="3" customWidth="1"/>
    <col min="15099" max="15099" width="13.7109375" style="3" customWidth="1"/>
    <col min="15100" max="15100" width="15.7109375" style="3" customWidth="1"/>
    <col min="15101" max="15101" width="16.85546875" style="3" customWidth="1"/>
    <col min="15102" max="15102" width="13.7109375" style="3" customWidth="1"/>
    <col min="15103" max="15352" width="9.140625" style="3"/>
    <col min="15353" max="15353" width="50.28515625" style="3" customWidth="1"/>
    <col min="15354" max="15354" width="7.140625" style="3" customWidth="1"/>
    <col min="15355" max="15355" width="13.7109375" style="3" customWidth="1"/>
    <col min="15356" max="15356" width="15.7109375" style="3" customWidth="1"/>
    <col min="15357" max="15357" width="16.85546875" style="3" customWidth="1"/>
    <col min="15358" max="15358" width="13.7109375" style="3" customWidth="1"/>
    <col min="15359" max="15608" width="9.140625" style="3"/>
    <col min="15609" max="15609" width="50.28515625" style="3" customWidth="1"/>
    <col min="15610" max="15610" width="7.140625" style="3" customWidth="1"/>
    <col min="15611" max="15611" width="13.7109375" style="3" customWidth="1"/>
    <col min="15612" max="15612" width="15.7109375" style="3" customWidth="1"/>
    <col min="15613" max="15613" width="16.85546875" style="3" customWidth="1"/>
    <col min="15614" max="15614" width="13.7109375" style="3" customWidth="1"/>
    <col min="15615" max="15864" width="9.140625" style="3"/>
    <col min="15865" max="15865" width="50.28515625" style="3" customWidth="1"/>
    <col min="15866" max="15866" width="7.140625" style="3" customWidth="1"/>
    <col min="15867" max="15867" width="13.7109375" style="3" customWidth="1"/>
    <col min="15868" max="15868" width="15.7109375" style="3" customWidth="1"/>
    <col min="15869" max="15869" width="16.85546875" style="3" customWidth="1"/>
    <col min="15870" max="15870" width="13.7109375" style="3" customWidth="1"/>
    <col min="15871" max="16120" width="9.140625" style="3"/>
    <col min="16121" max="16121" width="50.28515625" style="3" customWidth="1"/>
    <col min="16122" max="16122" width="7.140625" style="3" customWidth="1"/>
    <col min="16123" max="16123" width="13.7109375" style="3" customWidth="1"/>
    <col min="16124" max="16124" width="15.7109375" style="3" customWidth="1"/>
    <col min="16125" max="16125" width="16.85546875" style="3" customWidth="1"/>
    <col min="16126" max="16126" width="13.7109375" style="3" customWidth="1"/>
    <col min="16127" max="16384" width="9.140625" style="3"/>
  </cols>
  <sheetData>
    <row r="1" spans="1:7" s="2" customFormat="1" ht="15" x14ac:dyDescent="0.2">
      <c r="A1" s="876"/>
      <c r="B1" s="877" t="s">
        <v>206</v>
      </c>
      <c r="C1" s="877"/>
      <c r="D1" s="877"/>
      <c r="E1" s="160" t="s">
        <v>1</v>
      </c>
      <c r="F1" s="889" t="s">
        <v>2</v>
      </c>
      <c r="G1" s="890"/>
    </row>
    <row r="2" spans="1:7" s="2" customFormat="1" ht="15" x14ac:dyDescent="0.2">
      <c r="A2" s="876"/>
      <c r="B2" s="877"/>
      <c r="C2" s="877"/>
      <c r="D2" s="877"/>
      <c r="E2" s="160" t="s">
        <v>3</v>
      </c>
      <c r="F2" s="878">
        <v>2</v>
      </c>
      <c r="G2" s="879"/>
    </row>
    <row r="3" spans="1:7" s="2" customFormat="1" ht="15" x14ac:dyDescent="0.2">
      <c r="A3" s="876"/>
      <c r="B3" s="877"/>
      <c r="C3" s="877"/>
      <c r="D3" s="877"/>
      <c r="E3" s="160" t="s">
        <v>4</v>
      </c>
      <c r="F3" s="880">
        <v>43164</v>
      </c>
      <c r="G3" s="881"/>
    </row>
    <row r="4" spans="1:7" s="2" customFormat="1" ht="15" x14ac:dyDescent="0.2">
      <c r="A4" s="876"/>
      <c r="B4" s="877"/>
      <c r="C4" s="877"/>
      <c r="D4" s="877"/>
      <c r="E4" s="160" t="s">
        <v>5</v>
      </c>
      <c r="F4" s="878">
        <v>1</v>
      </c>
      <c r="G4" s="879"/>
    </row>
    <row r="6" spans="1:7" s="7" customFormat="1" ht="15.75" customHeight="1" x14ac:dyDescent="0.25">
      <c r="A6" s="871" t="s">
        <v>6</v>
      </c>
      <c r="B6" s="872"/>
      <c r="C6" s="875" t="s">
        <v>7</v>
      </c>
      <c r="D6" s="875" t="s">
        <v>8</v>
      </c>
      <c r="E6" s="884" t="s">
        <v>203</v>
      </c>
      <c r="F6" s="875" t="s">
        <v>10</v>
      </c>
      <c r="G6" s="875" t="s">
        <v>11</v>
      </c>
    </row>
    <row r="7" spans="1:7" s="7" customFormat="1" ht="66.75" customHeight="1" x14ac:dyDescent="0.25">
      <c r="A7" s="873"/>
      <c r="B7" s="874"/>
      <c r="C7" s="875"/>
      <c r="D7" s="875"/>
      <c r="E7" s="884"/>
      <c r="F7" s="875"/>
      <c r="G7" s="875"/>
    </row>
    <row r="8" spans="1:7" s="2" customFormat="1" ht="25.5" x14ac:dyDescent="0.2">
      <c r="A8" s="882"/>
      <c r="B8" s="883"/>
      <c r="C8" s="8"/>
      <c r="D8" s="183" t="s">
        <v>12</v>
      </c>
      <c r="E8" s="161" t="s">
        <v>13</v>
      </c>
      <c r="F8" s="8" t="s">
        <v>14</v>
      </c>
      <c r="G8" s="9"/>
    </row>
    <row r="9" spans="1:7" x14ac:dyDescent="0.25">
      <c r="A9" s="869" t="s">
        <v>15</v>
      </c>
      <c r="B9" s="870"/>
      <c r="C9" s="10"/>
      <c r="D9" s="201"/>
      <c r="E9" s="162"/>
      <c r="F9" s="11"/>
      <c r="G9" s="12"/>
    </row>
    <row r="10" spans="1:7" x14ac:dyDescent="0.25">
      <c r="A10" s="869" t="s">
        <v>16</v>
      </c>
      <c r="B10" s="870"/>
      <c r="C10" s="10"/>
      <c r="D10" s="201"/>
      <c r="E10" s="162"/>
      <c r="F10" s="11"/>
      <c r="G10" s="12"/>
    </row>
    <row r="11" spans="1:7" x14ac:dyDescent="0.25">
      <c r="A11" s="869" t="s">
        <v>17</v>
      </c>
      <c r="B11" s="870"/>
      <c r="C11" s="10"/>
      <c r="D11" s="202"/>
      <c r="E11" s="37"/>
      <c r="F11" s="11"/>
      <c r="G11" s="12"/>
    </row>
    <row r="12" spans="1:7" x14ac:dyDescent="0.25">
      <c r="A12" s="857" t="s">
        <v>18</v>
      </c>
      <c r="B12" s="858"/>
      <c r="C12" s="10" t="s">
        <v>19</v>
      </c>
      <c r="D12" s="203">
        <v>95.5</v>
      </c>
      <c r="E12" s="163">
        <v>96.482699042405542</v>
      </c>
      <c r="F12" s="15">
        <v>1.0290042328853848E-2</v>
      </c>
      <c r="G12" s="12"/>
    </row>
    <row r="13" spans="1:7" x14ac:dyDescent="0.25">
      <c r="A13" s="857" t="s">
        <v>20</v>
      </c>
      <c r="B13" s="858"/>
      <c r="C13" s="10" t="s">
        <v>19</v>
      </c>
      <c r="D13" s="203">
        <v>94.5</v>
      </c>
      <c r="E13" s="163">
        <v>95.197481219594906</v>
      </c>
      <c r="F13" s="15">
        <v>7.3807536465069377E-3</v>
      </c>
      <c r="G13" s="12"/>
    </row>
    <row r="14" spans="1:7" x14ac:dyDescent="0.25">
      <c r="A14" s="869" t="s">
        <v>21</v>
      </c>
      <c r="B14" s="870"/>
      <c r="C14" s="10"/>
      <c r="D14" s="203"/>
      <c r="E14" s="163"/>
      <c r="F14" s="15"/>
      <c r="G14" s="12"/>
    </row>
    <row r="15" spans="1:7" x14ac:dyDescent="0.25">
      <c r="A15" s="857" t="s">
        <v>18</v>
      </c>
      <c r="B15" s="858"/>
      <c r="C15" s="10" t="s">
        <v>19</v>
      </c>
      <c r="D15" s="203">
        <v>98</v>
      </c>
      <c r="E15" s="163">
        <v>99.067338281201017</v>
      </c>
      <c r="F15" s="15">
        <v>1.0891206951030791E-2</v>
      </c>
      <c r="G15" s="12"/>
    </row>
    <row r="16" spans="1:7" x14ac:dyDescent="0.25">
      <c r="A16" s="857" t="s">
        <v>20</v>
      </c>
      <c r="B16" s="858"/>
      <c r="C16" s="10" t="s">
        <v>19</v>
      </c>
      <c r="D16" s="203">
        <v>98</v>
      </c>
      <c r="E16" s="163">
        <v>98.871757965252542</v>
      </c>
      <c r="F16" s="15">
        <v>8.8954894413524645E-3</v>
      </c>
      <c r="G16" s="12"/>
    </row>
    <row r="17" spans="1:238" x14ac:dyDescent="0.25">
      <c r="A17" s="869" t="s">
        <v>22</v>
      </c>
      <c r="B17" s="870"/>
      <c r="C17" s="10"/>
      <c r="D17" s="203"/>
      <c r="E17" s="164"/>
      <c r="F17" s="15"/>
      <c r="G17" s="12"/>
    </row>
    <row r="18" spans="1:238" x14ac:dyDescent="0.25">
      <c r="A18" s="857" t="s">
        <v>23</v>
      </c>
      <c r="B18" s="858"/>
      <c r="C18" s="10" t="s">
        <v>19</v>
      </c>
      <c r="D18" s="203">
        <v>99.5</v>
      </c>
      <c r="E18" s="163">
        <v>99.858981989036806</v>
      </c>
      <c r="F18" s="15">
        <v>3.6078591862995601E-3</v>
      </c>
      <c r="G18" s="12"/>
    </row>
    <row r="19" spans="1:238" x14ac:dyDescent="0.25">
      <c r="A19" s="857" t="s">
        <v>24</v>
      </c>
      <c r="B19" s="858"/>
      <c r="C19" s="10" t="s">
        <v>19</v>
      </c>
      <c r="D19" s="204"/>
      <c r="E19" s="165"/>
      <c r="F19" s="18" t="e">
        <v>#DIV/0!</v>
      </c>
      <c r="G19" s="12"/>
    </row>
    <row r="20" spans="1:238" x14ac:dyDescent="0.25">
      <c r="A20" s="857" t="s">
        <v>25</v>
      </c>
      <c r="B20" s="858"/>
      <c r="C20" s="10" t="s">
        <v>19</v>
      </c>
      <c r="D20" s="203">
        <v>99.5</v>
      </c>
      <c r="E20" s="163">
        <v>99.974966138498914</v>
      </c>
      <c r="F20" s="15">
        <v>4.773529030139838E-3</v>
      </c>
      <c r="G20" s="12"/>
    </row>
    <row r="21" spans="1:238" x14ac:dyDescent="0.25">
      <c r="A21" s="857" t="s">
        <v>26</v>
      </c>
      <c r="B21" s="858"/>
      <c r="C21" s="10" t="s">
        <v>19</v>
      </c>
      <c r="D21" s="203"/>
      <c r="E21" s="163"/>
      <c r="F21" s="19" t="e">
        <v>#DIV/0!</v>
      </c>
      <c r="G21" s="12"/>
    </row>
    <row r="22" spans="1:238" x14ac:dyDescent="0.25">
      <c r="A22" s="857" t="s">
        <v>27</v>
      </c>
      <c r="B22" s="858"/>
      <c r="C22" s="10" t="s">
        <v>19</v>
      </c>
      <c r="D22" s="203"/>
      <c r="E22" s="163"/>
      <c r="F22" s="18" t="e">
        <v>#DIV/0!</v>
      </c>
      <c r="G22" s="12"/>
    </row>
    <row r="23" spans="1:238" x14ac:dyDescent="0.25">
      <c r="A23" s="857" t="s">
        <v>28</v>
      </c>
      <c r="B23" s="858"/>
      <c r="C23" s="10" t="s">
        <v>19</v>
      </c>
      <c r="D23" s="203">
        <v>99.5</v>
      </c>
      <c r="E23" s="163">
        <v>99.830367147454993</v>
      </c>
      <c r="F23" s="15">
        <v>3.3202728387436479E-3</v>
      </c>
      <c r="G23" s="20"/>
    </row>
    <row r="24" spans="1:238" x14ac:dyDescent="0.25">
      <c r="A24" s="857" t="s">
        <v>29</v>
      </c>
      <c r="B24" s="858"/>
      <c r="C24" s="10" t="s">
        <v>19</v>
      </c>
      <c r="D24" s="203"/>
      <c r="E24" s="163"/>
      <c r="F24" s="18" t="e">
        <v>#DIV/0!</v>
      </c>
      <c r="G24" s="20"/>
    </row>
    <row r="25" spans="1:238" x14ac:dyDescent="0.25">
      <c r="A25" s="857" t="s">
        <v>30</v>
      </c>
      <c r="B25" s="858"/>
      <c r="C25" s="10" t="s">
        <v>19</v>
      </c>
      <c r="D25" s="203">
        <v>99.5</v>
      </c>
      <c r="E25" s="163">
        <v>99.989128521126759</v>
      </c>
      <c r="F25" s="15">
        <v>4.9158645339372727E-3</v>
      </c>
      <c r="G25" s="20"/>
    </row>
    <row r="26" spans="1:238" x14ac:dyDescent="0.25">
      <c r="A26" s="857" t="s">
        <v>31</v>
      </c>
      <c r="B26" s="858"/>
      <c r="C26" s="10" t="s">
        <v>19</v>
      </c>
      <c r="D26" s="203"/>
      <c r="E26" s="163"/>
      <c r="F26" s="18" t="e">
        <v>#DIV/0!</v>
      </c>
      <c r="G26" s="20"/>
    </row>
    <row r="27" spans="1:238" x14ac:dyDescent="0.25">
      <c r="A27" s="857" t="s">
        <v>32</v>
      </c>
      <c r="B27" s="858"/>
      <c r="C27" s="10" t="s">
        <v>19</v>
      </c>
      <c r="D27" s="203"/>
      <c r="E27" s="166"/>
      <c r="F27" s="18" t="e">
        <v>#DIV/0!</v>
      </c>
      <c r="G27" s="20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</row>
    <row r="28" spans="1:238" x14ac:dyDescent="0.25">
      <c r="A28" s="869" t="s">
        <v>33</v>
      </c>
      <c r="B28" s="870"/>
      <c r="C28" s="10"/>
      <c r="D28" s="205"/>
      <c r="E28" s="167"/>
      <c r="F28" s="18" t="e">
        <v>#DIV/0!</v>
      </c>
      <c r="G28" s="20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</row>
    <row r="29" spans="1:238" ht="17.25" x14ac:dyDescent="0.25">
      <c r="A29" s="869" t="s">
        <v>34</v>
      </c>
      <c r="B29" s="870"/>
      <c r="C29" s="10" t="s">
        <v>35</v>
      </c>
      <c r="D29" s="206">
        <v>137</v>
      </c>
      <c r="E29" s="168">
        <v>136.68994367009901</v>
      </c>
      <c r="F29" s="15">
        <v>-2.2631848897882319E-3</v>
      </c>
      <c r="G29" s="20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</row>
    <row r="30" spans="1:238" x14ac:dyDescent="0.25">
      <c r="A30" s="857" t="s">
        <v>36</v>
      </c>
      <c r="B30" s="858"/>
      <c r="C30" s="10" t="s">
        <v>37</v>
      </c>
      <c r="D30" s="206">
        <v>130</v>
      </c>
      <c r="E30" s="168">
        <v>126.41441534305895</v>
      </c>
      <c r="F30" s="15">
        <v>-2.758142043800809E-2</v>
      </c>
      <c r="G30" s="20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</row>
    <row r="31" spans="1:238" x14ac:dyDescent="0.25">
      <c r="A31" s="857" t="s">
        <v>38</v>
      </c>
      <c r="B31" s="858"/>
      <c r="C31" s="10" t="s">
        <v>37</v>
      </c>
      <c r="D31" s="206">
        <v>110</v>
      </c>
      <c r="E31" s="168">
        <v>107.69015214452575</v>
      </c>
      <c r="F31" s="15">
        <v>-2.0998616867947687E-2</v>
      </c>
      <c r="G31" s="20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</row>
    <row r="32" spans="1:238" x14ac:dyDescent="0.25">
      <c r="A32" s="857" t="s">
        <v>39</v>
      </c>
      <c r="B32" s="858"/>
      <c r="C32" s="10" t="s">
        <v>37</v>
      </c>
      <c r="D32" s="206"/>
      <c r="E32" s="168"/>
      <c r="F32" s="18" t="e">
        <v>#DIV/0!</v>
      </c>
      <c r="G32" s="20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</row>
    <row r="33" spans="1:238" x14ac:dyDescent="0.25">
      <c r="A33" s="857" t="s">
        <v>40</v>
      </c>
      <c r="B33" s="858"/>
      <c r="C33" s="10" t="s">
        <v>37</v>
      </c>
      <c r="D33" s="206">
        <v>120.5</v>
      </c>
      <c r="E33" s="168">
        <v>118.72035213712212</v>
      </c>
      <c r="F33" s="15">
        <v>-1.4768861932596515E-2</v>
      </c>
      <c r="G33" s="20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</row>
    <row r="34" spans="1:238" x14ac:dyDescent="0.25">
      <c r="A34" s="857" t="s">
        <v>41</v>
      </c>
      <c r="B34" s="858"/>
      <c r="C34" s="10" t="s">
        <v>37</v>
      </c>
      <c r="D34" s="206"/>
      <c r="E34" s="168"/>
      <c r="F34" s="18" t="e">
        <v>#DIV/0!</v>
      </c>
      <c r="G34" s="20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</row>
    <row r="35" spans="1:238" x14ac:dyDescent="0.25">
      <c r="A35" s="857" t="s">
        <v>42</v>
      </c>
      <c r="B35" s="858"/>
      <c r="C35" s="10" t="s">
        <v>37</v>
      </c>
      <c r="D35" s="206"/>
      <c r="E35" s="168"/>
      <c r="F35" s="18" t="e">
        <v>#DIV/0!</v>
      </c>
      <c r="G35" s="20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</row>
    <row r="36" spans="1:238" x14ac:dyDescent="0.25">
      <c r="A36" s="857" t="s">
        <v>43</v>
      </c>
      <c r="B36" s="858"/>
      <c r="C36" s="10" t="s">
        <v>37</v>
      </c>
      <c r="D36" s="206"/>
      <c r="E36" s="168"/>
      <c r="F36" s="18" t="e">
        <v>#DIV/0!</v>
      </c>
      <c r="G36" s="20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</row>
    <row r="37" spans="1:238" ht="17.25" x14ac:dyDescent="0.25">
      <c r="A37" s="869" t="s">
        <v>44</v>
      </c>
      <c r="B37" s="870"/>
      <c r="C37" s="10" t="s">
        <v>35</v>
      </c>
      <c r="D37" s="206">
        <v>46</v>
      </c>
      <c r="E37" s="168">
        <v>45.586085986129504</v>
      </c>
      <c r="F37" s="15">
        <v>-8.9981307363151304E-3</v>
      </c>
      <c r="G37" s="20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</row>
    <row r="38" spans="1:238" x14ac:dyDescent="0.25">
      <c r="A38" s="857" t="s">
        <v>36</v>
      </c>
      <c r="B38" s="858"/>
      <c r="C38" s="10" t="s">
        <v>37</v>
      </c>
      <c r="D38" s="206">
        <v>43.5</v>
      </c>
      <c r="E38" s="168">
        <v>42.15667700397654</v>
      </c>
      <c r="F38" s="15">
        <v>-3.088098841433241E-2</v>
      </c>
      <c r="G38" s="20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</row>
    <row r="39" spans="1:238" x14ac:dyDescent="0.25">
      <c r="A39" s="857" t="s">
        <v>38</v>
      </c>
      <c r="B39" s="858"/>
      <c r="C39" s="10" t="s">
        <v>37</v>
      </c>
      <c r="D39" s="206">
        <v>37</v>
      </c>
      <c r="E39" s="168">
        <v>35.911312247084481</v>
      </c>
      <c r="F39" s="15">
        <v>-2.9423993322041042E-2</v>
      </c>
      <c r="G39" s="20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</row>
    <row r="40" spans="1:238" x14ac:dyDescent="0.25">
      <c r="A40" s="857" t="s">
        <v>39</v>
      </c>
      <c r="B40" s="858"/>
      <c r="C40" s="10" t="s">
        <v>37</v>
      </c>
      <c r="D40" s="206"/>
      <c r="E40" s="168"/>
      <c r="F40" s="18" t="e">
        <v>#DIV/0!</v>
      </c>
      <c r="G40" s="20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</row>
    <row r="41" spans="1:238" x14ac:dyDescent="0.25">
      <c r="A41" s="857" t="s">
        <v>40</v>
      </c>
      <c r="B41" s="858"/>
      <c r="C41" s="10" t="s">
        <v>37</v>
      </c>
      <c r="D41" s="206">
        <v>40</v>
      </c>
      <c r="E41" s="168">
        <v>39.593297827585083</v>
      </c>
      <c r="F41" s="15">
        <v>-1.0167554310372928E-2</v>
      </c>
      <c r="G41" s="20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</row>
    <row r="42" spans="1:238" x14ac:dyDescent="0.25">
      <c r="A42" s="857" t="s">
        <v>41</v>
      </c>
      <c r="B42" s="858"/>
      <c r="C42" s="10" t="s">
        <v>37</v>
      </c>
      <c r="D42" s="206"/>
      <c r="E42" s="168"/>
      <c r="F42" s="18" t="e">
        <v>#DIV/0!</v>
      </c>
      <c r="G42" s="20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</row>
    <row r="43" spans="1:238" x14ac:dyDescent="0.25">
      <c r="A43" s="857" t="s">
        <v>42</v>
      </c>
      <c r="B43" s="858"/>
      <c r="C43" s="10" t="s">
        <v>37</v>
      </c>
      <c r="D43" s="206"/>
      <c r="E43" s="168"/>
      <c r="F43" s="18" t="e">
        <v>#DIV/0!</v>
      </c>
      <c r="G43" s="20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</row>
    <row r="44" spans="1:238" x14ac:dyDescent="0.25">
      <c r="A44" s="857" t="s">
        <v>43</v>
      </c>
      <c r="B44" s="858"/>
      <c r="C44" s="10" t="s">
        <v>37</v>
      </c>
      <c r="D44" s="206"/>
      <c r="E44" s="168"/>
      <c r="F44" s="18" t="e">
        <v>#DIV/0!</v>
      </c>
      <c r="G44" s="20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</row>
    <row r="45" spans="1:238" x14ac:dyDescent="0.25">
      <c r="A45" s="867" t="s">
        <v>45</v>
      </c>
      <c r="B45" s="868"/>
      <c r="C45" s="10" t="s">
        <v>35</v>
      </c>
      <c r="D45" s="207">
        <v>0.09</v>
      </c>
      <c r="E45" s="169">
        <v>8.7425044317541778E-2</v>
      </c>
      <c r="F45" s="15">
        <v>-2.8610618693980207E-2</v>
      </c>
      <c r="G45" s="20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</row>
    <row r="46" spans="1:238" x14ac:dyDescent="0.25">
      <c r="A46" s="857" t="s">
        <v>36</v>
      </c>
      <c r="B46" s="858"/>
      <c r="C46" s="10" t="s">
        <v>37</v>
      </c>
      <c r="D46" s="207">
        <v>8.4000000000000005E-2</v>
      </c>
      <c r="E46" s="169">
        <v>8.0857396344328938E-2</v>
      </c>
      <c r="F46" s="15">
        <v>-3.7411948281798411E-2</v>
      </c>
      <c r="G46" s="20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</row>
    <row r="47" spans="1:238" x14ac:dyDescent="0.25">
      <c r="A47" s="857" t="s">
        <v>38</v>
      </c>
      <c r="B47" s="858"/>
      <c r="C47" s="10" t="s">
        <v>37</v>
      </c>
      <c r="D47" s="207">
        <v>7.5999999999999998E-2</v>
      </c>
      <c r="E47" s="169">
        <v>6.8879891580815714E-2</v>
      </c>
      <c r="F47" s="15">
        <v>-9.3685637094530066E-2</v>
      </c>
      <c r="G47" s="20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</row>
    <row r="48" spans="1:238" x14ac:dyDescent="0.25">
      <c r="A48" s="857" t="s">
        <v>39</v>
      </c>
      <c r="B48" s="858"/>
      <c r="C48" s="10"/>
      <c r="D48" s="207"/>
      <c r="E48" s="169"/>
      <c r="F48" s="18" t="e">
        <v>#DIV/0!</v>
      </c>
      <c r="G48" s="20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</row>
    <row r="49" spans="1:238" x14ac:dyDescent="0.25">
      <c r="A49" s="857" t="s">
        <v>40</v>
      </c>
      <c r="B49" s="858"/>
      <c r="C49" s="10" t="s">
        <v>37</v>
      </c>
      <c r="D49" s="207">
        <v>8.3000000000000004E-2</v>
      </c>
      <c r="E49" s="169">
        <v>7.2763002957425368E-2</v>
      </c>
      <c r="F49" s="15">
        <v>-0.12333731376595947</v>
      </c>
      <c r="G49" s="20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</row>
    <row r="50" spans="1:238" x14ac:dyDescent="0.25">
      <c r="A50" s="857" t="s">
        <v>41</v>
      </c>
      <c r="B50" s="858"/>
      <c r="C50" s="10" t="s">
        <v>37</v>
      </c>
      <c r="D50" s="207"/>
      <c r="E50" s="169"/>
      <c r="F50" s="18" t="e">
        <v>#DIV/0!</v>
      </c>
      <c r="G50" s="20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</row>
    <row r="51" spans="1:238" x14ac:dyDescent="0.25">
      <c r="A51" s="857" t="s">
        <v>42</v>
      </c>
      <c r="B51" s="858"/>
      <c r="C51" s="10" t="s">
        <v>37</v>
      </c>
      <c r="D51" s="207"/>
      <c r="E51" s="169"/>
      <c r="F51" s="18" t="e">
        <v>#DIV/0!</v>
      </c>
      <c r="G51" s="20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</row>
    <row r="52" spans="1:238" x14ac:dyDescent="0.25">
      <c r="A52" s="857" t="s">
        <v>43</v>
      </c>
      <c r="B52" s="858"/>
      <c r="C52" s="10" t="s">
        <v>37</v>
      </c>
      <c r="D52" s="207"/>
      <c r="E52" s="169"/>
      <c r="F52" s="18" t="e">
        <v>#DIV/0!</v>
      </c>
      <c r="G52" s="20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</row>
    <row r="53" spans="1:238" x14ac:dyDescent="0.25">
      <c r="A53" s="867" t="s">
        <v>46</v>
      </c>
      <c r="B53" s="868"/>
      <c r="C53" s="10" t="s">
        <v>35</v>
      </c>
      <c r="D53" s="207">
        <v>0.24</v>
      </c>
      <c r="E53" s="169">
        <v>0.2351376403970995</v>
      </c>
      <c r="F53" s="15">
        <v>-2.0259831678752043E-2</v>
      </c>
      <c r="G53" s="20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</row>
    <row r="54" spans="1:238" x14ac:dyDescent="0.25">
      <c r="A54" s="857" t="s">
        <v>36</v>
      </c>
      <c r="B54" s="858"/>
      <c r="C54" s="10" t="s">
        <v>37</v>
      </c>
      <c r="D54" s="207">
        <v>0.22500000000000001</v>
      </c>
      <c r="E54" s="169">
        <v>0.21762272189925469</v>
      </c>
      <c r="F54" s="15">
        <v>-3.2787902669979184E-2</v>
      </c>
      <c r="G54" s="20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</row>
    <row r="55" spans="1:238" x14ac:dyDescent="0.25">
      <c r="A55" s="857" t="s">
        <v>38</v>
      </c>
      <c r="B55" s="858"/>
      <c r="C55" s="10" t="s">
        <v>37</v>
      </c>
      <c r="D55" s="207">
        <v>0.2</v>
      </c>
      <c r="E55" s="169">
        <v>0.18538600261266033</v>
      </c>
      <c r="F55" s="15">
        <v>-7.3069986936698389E-2</v>
      </c>
      <c r="G55" s="20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</row>
    <row r="56" spans="1:238" x14ac:dyDescent="0.25">
      <c r="A56" s="857" t="s">
        <v>39</v>
      </c>
      <c r="B56" s="858"/>
      <c r="C56" s="10" t="s">
        <v>37</v>
      </c>
      <c r="D56" s="207"/>
      <c r="E56" s="169"/>
      <c r="F56" s="18" t="e">
        <v>#DIV/0!</v>
      </c>
      <c r="G56" s="20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</row>
    <row r="57" spans="1:238" x14ac:dyDescent="0.25">
      <c r="A57" s="857" t="s">
        <v>40</v>
      </c>
      <c r="B57" s="858"/>
      <c r="C57" s="10" t="s">
        <v>37</v>
      </c>
      <c r="D57" s="207">
        <v>0.22</v>
      </c>
      <c r="E57" s="169">
        <v>0.2043772370695181</v>
      </c>
      <c r="F57" s="15">
        <v>-7.1012558774917717E-2</v>
      </c>
      <c r="G57" s="20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</row>
    <row r="58" spans="1:238" x14ac:dyDescent="0.25">
      <c r="A58" s="857" t="s">
        <v>41</v>
      </c>
      <c r="B58" s="858"/>
      <c r="C58" s="10" t="s">
        <v>37</v>
      </c>
      <c r="D58" s="207"/>
      <c r="E58" s="169"/>
      <c r="F58" s="18" t="e">
        <v>#DIV/0!</v>
      </c>
      <c r="G58" s="20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</row>
    <row r="59" spans="1:238" x14ac:dyDescent="0.25">
      <c r="A59" s="857" t="s">
        <v>42</v>
      </c>
      <c r="B59" s="858"/>
      <c r="C59" s="10" t="s">
        <v>37</v>
      </c>
      <c r="D59" s="207"/>
      <c r="E59" s="169"/>
      <c r="F59" s="18" t="e">
        <v>#DIV/0!</v>
      </c>
      <c r="G59" s="20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  <c r="GW59" s="22"/>
      <c r="GX59" s="22"/>
      <c r="GY59" s="22"/>
      <c r="GZ59" s="22"/>
      <c r="HA59" s="22"/>
      <c r="HB59" s="22"/>
      <c r="HC59" s="22"/>
      <c r="HD59" s="22"/>
      <c r="HE59" s="22"/>
      <c r="HF59" s="22"/>
      <c r="HG59" s="22"/>
      <c r="HH59" s="22"/>
      <c r="HI59" s="22"/>
      <c r="HJ59" s="22"/>
      <c r="HK59" s="22"/>
      <c r="HL59" s="22"/>
      <c r="HM59" s="22"/>
      <c r="HN59" s="22"/>
      <c r="HO59" s="22"/>
      <c r="HP59" s="22"/>
      <c r="HQ59" s="22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</row>
    <row r="60" spans="1:238" x14ac:dyDescent="0.25">
      <c r="A60" s="857" t="s">
        <v>43</v>
      </c>
      <c r="B60" s="858"/>
      <c r="C60" s="10" t="s">
        <v>37</v>
      </c>
      <c r="D60" s="207"/>
      <c r="E60" s="169"/>
      <c r="F60" s="18" t="e">
        <v>#DIV/0!</v>
      </c>
      <c r="G60" s="20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</row>
    <row r="61" spans="1:238" ht="17.25" x14ac:dyDescent="0.25">
      <c r="A61" s="863" t="s">
        <v>47</v>
      </c>
      <c r="B61" s="864"/>
      <c r="C61" s="10" t="s">
        <v>35</v>
      </c>
      <c r="D61" s="208">
        <v>186</v>
      </c>
      <c r="E61" s="170">
        <v>185.51400525810539</v>
      </c>
      <c r="F61" s="15">
        <v>-2.6128749564226605E-3</v>
      </c>
      <c r="G61" s="20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</row>
    <row r="62" spans="1:238" x14ac:dyDescent="0.25">
      <c r="A62" s="857" t="s">
        <v>48</v>
      </c>
      <c r="B62" s="858"/>
      <c r="C62" s="10" t="s">
        <v>37</v>
      </c>
      <c r="D62" s="208"/>
      <c r="E62" s="170"/>
      <c r="F62" s="18" t="e">
        <v>#DIV/0!</v>
      </c>
      <c r="G62" s="20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</row>
    <row r="63" spans="1:238" x14ac:dyDescent="0.25">
      <c r="A63" s="857" t="s">
        <v>49</v>
      </c>
      <c r="B63" s="858"/>
      <c r="C63" s="10" t="s">
        <v>37</v>
      </c>
      <c r="D63" s="208">
        <v>166.5</v>
      </c>
      <c r="E63" s="170">
        <v>160.53846413722937</v>
      </c>
      <c r="F63" s="15">
        <v>-3.5805020196820608E-2</v>
      </c>
      <c r="G63" s="20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</row>
    <row r="64" spans="1:238" x14ac:dyDescent="0.25">
      <c r="A64" s="857" t="s">
        <v>50</v>
      </c>
      <c r="B64" s="858"/>
      <c r="C64" s="10" t="s">
        <v>37</v>
      </c>
      <c r="D64" s="208"/>
      <c r="E64" s="170"/>
      <c r="F64" s="18" t="e">
        <v>#DIV/0!</v>
      </c>
      <c r="G64" s="20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</row>
    <row r="65" spans="1:238" x14ac:dyDescent="0.25">
      <c r="A65" s="867" t="s">
        <v>207</v>
      </c>
      <c r="B65" s="868"/>
      <c r="C65" s="10" t="s">
        <v>35</v>
      </c>
      <c r="D65" s="209">
        <v>0.09</v>
      </c>
      <c r="E65" s="171">
        <v>8.9291000287212985E-2</v>
      </c>
      <c r="F65" s="15">
        <v>-7.8777745865223538E-3</v>
      </c>
      <c r="G65" s="20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</row>
    <row r="66" spans="1:238" x14ac:dyDescent="0.25">
      <c r="A66" s="857" t="s">
        <v>48</v>
      </c>
      <c r="B66" s="858"/>
      <c r="C66" s="10" t="s">
        <v>37</v>
      </c>
      <c r="D66" s="209"/>
      <c r="E66" s="171"/>
      <c r="F66" s="18" t="e">
        <v>#DIV/0!</v>
      </c>
      <c r="G66" s="20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  <c r="ID66" s="22"/>
    </row>
    <row r="67" spans="1:238" x14ac:dyDescent="0.25">
      <c r="A67" s="857" t="s">
        <v>49</v>
      </c>
      <c r="B67" s="858"/>
      <c r="C67" s="10" t="s">
        <v>37</v>
      </c>
      <c r="D67" s="209">
        <v>8.3500000000000005E-2</v>
      </c>
      <c r="E67" s="171">
        <v>7.7264218643935942E-2</v>
      </c>
      <c r="F67" s="15">
        <v>-7.468001624028818E-2</v>
      </c>
      <c r="G67" s="20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  <c r="ID67" s="22"/>
    </row>
    <row r="68" spans="1:238" x14ac:dyDescent="0.25">
      <c r="A68" s="857" t="s">
        <v>50</v>
      </c>
      <c r="B68" s="858"/>
      <c r="C68" s="10" t="s">
        <v>37</v>
      </c>
      <c r="D68" s="209"/>
      <c r="E68" s="171"/>
      <c r="F68" s="18" t="e">
        <v>#DIV/0!</v>
      </c>
      <c r="G68" s="20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  <c r="EQ68" s="22"/>
      <c r="ER68" s="22"/>
      <c r="ES68" s="22"/>
      <c r="ET68" s="22"/>
      <c r="EU68" s="22"/>
      <c r="EV68" s="22"/>
      <c r="EW68" s="22"/>
      <c r="EX68" s="22"/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  <c r="GW68" s="22"/>
      <c r="GX68" s="22"/>
      <c r="GY68" s="22"/>
      <c r="GZ68" s="22"/>
      <c r="HA68" s="22"/>
      <c r="HB68" s="22"/>
      <c r="HC68" s="22"/>
      <c r="HD68" s="22"/>
      <c r="HE68" s="22"/>
      <c r="HF68" s="22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22"/>
      <c r="HR68" s="22"/>
      <c r="HS68" s="22"/>
      <c r="HT68" s="22"/>
      <c r="HU68" s="22"/>
      <c r="HV68" s="22"/>
      <c r="HW68" s="22"/>
      <c r="HX68" s="22"/>
      <c r="HY68" s="22"/>
      <c r="HZ68" s="22"/>
      <c r="IA68" s="22"/>
      <c r="IB68" s="22"/>
      <c r="IC68" s="22"/>
      <c r="ID68" s="22"/>
    </row>
    <row r="69" spans="1:238" x14ac:dyDescent="0.25">
      <c r="A69" s="867" t="s">
        <v>51</v>
      </c>
      <c r="B69" s="868"/>
      <c r="C69" s="10" t="s">
        <v>35</v>
      </c>
      <c r="D69" s="210">
        <v>0.25</v>
      </c>
      <c r="E69" s="171">
        <v>0.24096430315935252</v>
      </c>
      <c r="F69" s="15">
        <v>-3.6142787362589912E-2</v>
      </c>
      <c r="G69" s="20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  <c r="GW69" s="22"/>
      <c r="GX69" s="22"/>
      <c r="GY69" s="22"/>
      <c r="GZ69" s="22"/>
      <c r="HA69" s="22"/>
      <c r="HB69" s="22"/>
      <c r="HC69" s="22"/>
      <c r="HD69" s="22"/>
      <c r="HE69" s="22"/>
      <c r="HF69" s="22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22"/>
      <c r="HR69" s="22"/>
      <c r="HS69" s="22"/>
      <c r="HT69" s="22"/>
      <c r="HU69" s="22"/>
      <c r="HV69" s="22"/>
      <c r="HW69" s="22"/>
      <c r="HX69" s="22"/>
      <c r="HY69" s="22"/>
      <c r="HZ69" s="22"/>
      <c r="IA69" s="22"/>
      <c r="IB69" s="22"/>
      <c r="IC69" s="22"/>
      <c r="ID69" s="22"/>
    </row>
    <row r="70" spans="1:238" x14ac:dyDescent="0.25">
      <c r="A70" s="857" t="s">
        <v>48</v>
      </c>
      <c r="B70" s="858"/>
      <c r="C70" s="10" t="s">
        <v>37</v>
      </c>
      <c r="D70" s="210"/>
      <c r="E70" s="172"/>
      <c r="F70" s="18" t="e">
        <v>#DIV/0!</v>
      </c>
      <c r="G70" s="20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  <c r="EC70" s="22"/>
      <c r="ED70" s="22"/>
      <c r="EE70" s="22"/>
      <c r="EF70" s="22"/>
      <c r="EG70" s="22"/>
      <c r="EH70" s="22"/>
      <c r="EI70" s="22"/>
      <c r="EJ70" s="22"/>
      <c r="EK70" s="22"/>
      <c r="EL70" s="22"/>
      <c r="EM70" s="22"/>
      <c r="EN70" s="22"/>
      <c r="EO70" s="22"/>
      <c r="EP70" s="22"/>
      <c r="EQ70" s="22"/>
      <c r="ER70" s="22"/>
      <c r="ES70" s="22"/>
      <c r="ET70" s="22"/>
      <c r="EU70" s="22"/>
      <c r="EV70" s="22"/>
      <c r="EW70" s="22"/>
      <c r="EX70" s="22"/>
      <c r="EY70" s="22"/>
      <c r="EZ70" s="22"/>
      <c r="FA70" s="22"/>
      <c r="FB70" s="22"/>
      <c r="FC70" s="22"/>
      <c r="FD70" s="22"/>
      <c r="FE70" s="22"/>
      <c r="FF70" s="22"/>
      <c r="FG70" s="22"/>
      <c r="FH70" s="22"/>
      <c r="FI70" s="22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/>
      <c r="GB70" s="22"/>
      <c r="GC70" s="22"/>
      <c r="GD70" s="22"/>
      <c r="GE70" s="22"/>
      <c r="GF70" s="22"/>
      <c r="GG70" s="22"/>
      <c r="GH70" s="22"/>
      <c r="GI70" s="22"/>
      <c r="GJ70" s="22"/>
      <c r="GK70" s="22"/>
      <c r="GL70" s="22"/>
      <c r="GM70" s="22"/>
      <c r="GN70" s="22"/>
      <c r="GO70" s="22"/>
      <c r="GP70" s="22"/>
      <c r="GQ70" s="22"/>
      <c r="GR70" s="22"/>
      <c r="GS70" s="22"/>
      <c r="GT70" s="22"/>
      <c r="GU70" s="22"/>
      <c r="GV70" s="22"/>
      <c r="GW70" s="22"/>
      <c r="GX70" s="22"/>
      <c r="GY70" s="22"/>
      <c r="GZ70" s="22"/>
      <c r="HA70" s="22"/>
      <c r="HB70" s="22"/>
      <c r="HC70" s="22"/>
      <c r="HD70" s="22"/>
      <c r="HE70" s="22"/>
      <c r="HF70" s="22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22"/>
      <c r="HR70" s="22"/>
      <c r="HS70" s="22"/>
      <c r="HT70" s="22"/>
      <c r="HU70" s="22"/>
      <c r="HV70" s="22"/>
      <c r="HW70" s="22"/>
      <c r="HX70" s="22"/>
      <c r="HY70" s="22"/>
      <c r="HZ70" s="22"/>
      <c r="IA70" s="22"/>
      <c r="IB70" s="22"/>
      <c r="IC70" s="22"/>
      <c r="ID70" s="22"/>
    </row>
    <row r="71" spans="1:238" x14ac:dyDescent="0.25">
      <c r="A71" s="857" t="s">
        <v>49</v>
      </c>
      <c r="B71" s="858"/>
      <c r="C71" s="10" t="s">
        <v>37</v>
      </c>
      <c r="D71" s="210">
        <v>0.216</v>
      </c>
      <c r="E71" s="172">
        <v>0.20886632679104056</v>
      </c>
      <c r="F71" s="15">
        <v>-3.3026264856293702E-2</v>
      </c>
      <c r="G71" s="20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  <c r="EC71" s="22"/>
      <c r="ED71" s="22"/>
      <c r="EE71" s="22"/>
      <c r="EF71" s="22"/>
      <c r="EG71" s="22"/>
      <c r="EH71" s="22"/>
      <c r="EI71" s="22"/>
      <c r="EJ71" s="22"/>
      <c r="EK71" s="22"/>
      <c r="EL71" s="22"/>
      <c r="EM71" s="22"/>
      <c r="EN71" s="22"/>
      <c r="EO71" s="22"/>
      <c r="EP71" s="22"/>
      <c r="EQ71" s="22"/>
      <c r="ER71" s="22"/>
      <c r="ES71" s="22"/>
      <c r="ET71" s="22"/>
      <c r="EU71" s="22"/>
      <c r="EV71" s="22"/>
      <c r="EW71" s="22"/>
      <c r="EX71" s="22"/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2"/>
      <c r="GE71" s="22"/>
      <c r="GF71" s="22"/>
      <c r="GG71" s="22"/>
      <c r="GH71" s="22"/>
      <c r="GI71" s="22"/>
      <c r="GJ71" s="22"/>
      <c r="GK71" s="22"/>
      <c r="GL71" s="22"/>
      <c r="GM71" s="22"/>
      <c r="GN71" s="22"/>
      <c r="GO71" s="22"/>
      <c r="GP71" s="22"/>
      <c r="GQ71" s="22"/>
      <c r="GR71" s="22"/>
      <c r="GS71" s="22"/>
      <c r="GT71" s="22"/>
      <c r="GU71" s="22"/>
      <c r="GV71" s="22"/>
      <c r="GW71" s="22"/>
      <c r="GX71" s="22"/>
      <c r="GY71" s="22"/>
      <c r="GZ71" s="22"/>
      <c r="HA71" s="22"/>
      <c r="HB71" s="22"/>
      <c r="HC71" s="22"/>
      <c r="HD71" s="22"/>
      <c r="HE71" s="22"/>
      <c r="HF71" s="22"/>
      <c r="HG71" s="22"/>
      <c r="HH71" s="22"/>
      <c r="HI71" s="22"/>
      <c r="HJ71" s="22"/>
      <c r="HK71" s="22"/>
      <c r="HL71" s="22"/>
      <c r="HM71" s="22"/>
      <c r="HN71" s="22"/>
      <c r="HO71" s="22"/>
      <c r="HP71" s="22"/>
      <c r="HQ71" s="22"/>
      <c r="HR71" s="22"/>
      <c r="HS71" s="22"/>
      <c r="HT71" s="22"/>
      <c r="HU71" s="22"/>
      <c r="HV71" s="22"/>
      <c r="HW71" s="22"/>
      <c r="HX71" s="22"/>
      <c r="HY71" s="22"/>
      <c r="HZ71" s="22"/>
      <c r="IA71" s="22"/>
      <c r="IB71" s="22"/>
      <c r="IC71" s="22"/>
      <c r="ID71" s="22"/>
    </row>
    <row r="72" spans="1:238" x14ac:dyDescent="0.25">
      <c r="A72" s="857" t="s">
        <v>50</v>
      </c>
      <c r="B72" s="858"/>
      <c r="C72" s="10" t="s">
        <v>37</v>
      </c>
      <c r="D72" s="210"/>
      <c r="E72" s="172"/>
      <c r="F72" s="18" t="e">
        <v>#DIV/0!</v>
      </c>
      <c r="G72" s="20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22"/>
      <c r="HV72" s="22"/>
      <c r="HW72" s="22"/>
      <c r="HX72" s="22"/>
      <c r="HY72" s="22"/>
      <c r="HZ72" s="22"/>
      <c r="IA72" s="22"/>
      <c r="IB72" s="22"/>
      <c r="IC72" s="22"/>
      <c r="ID72" s="22"/>
    </row>
    <row r="73" spans="1:238" x14ac:dyDescent="0.25">
      <c r="A73" s="865" t="s">
        <v>52</v>
      </c>
      <c r="B73" s="866"/>
      <c r="C73" s="10" t="s">
        <v>35</v>
      </c>
      <c r="D73" s="211">
        <v>3.4000000000000002E-2</v>
      </c>
      <c r="E73" s="173">
        <v>3.3926183275788398E-2</v>
      </c>
      <c r="F73" s="15">
        <v>-2.1710801238707272E-3</v>
      </c>
      <c r="G73" s="20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22"/>
      <c r="HT73" s="22"/>
      <c r="HU73" s="22"/>
      <c r="HV73" s="22"/>
      <c r="HW73" s="22"/>
      <c r="HX73" s="22"/>
      <c r="HY73" s="22"/>
      <c r="HZ73" s="22"/>
      <c r="IA73" s="22"/>
      <c r="IB73" s="22"/>
      <c r="IC73" s="22"/>
      <c r="ID73" s="22"/>
    </row>
    <row r="74" spans="1:238" x14ac:dyDescent="0.25">
      <c r="A74" s="857" t="s">
        <v>48</v>
      </c>
      <c r="B74" s="858"/>
      <c r="C74" s="10" t="s">
        <v>37</v>
      </c>
      <c r="D74" s="211"/>
      <c r="E74" s="173"/>
      <c r="F74" s="18" t="e">
        <v>#DIV/0!</v>
      </c>
      <c r="G74" s="20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  <c r="EC74" s="22"/>
      <c r="ED74" s="22"/>
      <c r="EE74" s="22"/>
      <c r="EF74" s="22"/>
      <c r="EG74" s="22"/>
      <c r="EH74" s="22"/>
      <c r="EI74" s="22"/>
      <c r="EJ74" s="22"/>
      <c r="EK74" s="22"/>
      <c r="EL74" s="22"/>
      <c r="EM74" s="22"/>
      <c r="EN74" s="22"/>
      <c r="EO74" s="22"/>
      <c r="EP74" s="22"/>
      <c r="EQ74" s="22"/>
      <c r="ER74" s="22"/>
      <c r="ES74" s="22"/>
      <c r="ET74" s="22"/>
      <c r="EU74" s="22"/>
      <c r="EV74" s="22"/>
      <c r="EW74" s="22"/>
      <c r="EX74" s="22"/>
      <c r="EY74" s="22"/>
      <c r="EZ74" s="22"/>
      <c r="FA74" s="22"/>
      <c r="FB74" s="22"/>
      <c r="FC74" s="22"/>
      <c r="FD74" s="22"/>
      <c r="FE74" s="22"/>
      <c r="FF74" s="22"/>
      <c r="FG74" s="22"/>
      <c r="FH74" s="22"/>
      <c r="FI74" s="22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2"/>
      <c r="GL74" s="22"/>
      <c r="GM74" s="22"/>
      <c r="GN74" s="22"/>
      <c r="GO74" s="22"/>
      <c r="GP74" s="22"/>
      <c r="GQ74" s="22"/>
      <c r="GR74" s="22"/>
      <c r="GS74" s="22"/>
      <c r="GT74" s="22"/>
      <c r="GU74" s="22"/>
      <c r="GV74" s="22"/>
      <c r="GW74" s="22"/>
      <c r="GX74" s="22"/>
      <c r="GY74" s="22"/>
      <c r="GZ74" s="22"/>
      <c r="HA74" s="22"/>
      <c r="HB74" s="22"/>
      <c r="HC74" s="22"/>
      <c r="HD74" s="22"/>
      <c r="HE74" s="22"/>
      <c r="HF74" s="22"/>
      <c r="HG74" s="22"/>
      <c r="HH74" s="22"/>
      <c r="HI74" s="22"/>
      <c r="HJ74" s="22"/>
      <c r="HK74" s="22"/>
      <c r="HL74" s="22"/>
      <c r="HM74" s="22"/>
      <c r="HN74" s="22"/>
      <c r="HO74" s="22"/>
      <c r="HP74" s="22"/>
      <c r="HQ74" s="22"/>
      <c r="HR74" s="22"/>
      <c r="HS74" s="22"/>
      <c r="HT74" s="22"/>
      <c r="HU74" s="22"/>
      <c r="HV74" s="22"/>
      <c r="HW74" s="22"/>
      <c r="HX74" s="22"/>
      <c r="HY74" s="22"/>
      <c r="HZ74" s="22"/>
      <c r="IA74" s="22"/>
      <c r="IB74" s="22"/>
      <c r="IC74" s="22"/>
      <c r="ID74" s="22"/>
    </row>
    <row r="75" spans="1:238" x14ac:dyDescent="0.25">
      <c r="A75" s="857" t="s">
        <v>49</v>
      </c>
      <c r="B75" s="858"/>
      <c r="C75" s="10" t="s">
        <v>37</v>
      </c>
      <c r="D75" s="211">
        <v>0.03</v>
      </c>
      <c r="E75" s="173">
        <v>2.8168218187843864E-2</v>
      </c>
      <c r="F75" s="15">
        <v>-6.1059393738537839E-2</v>
      </c>
      <c r="G75" s="20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  <c r="EC75" s="22"/>
      <c r="ED75" s="22"/>
      <c r="EE75" s="22"/>
      <c r="EF75" s="22"/>
      <c r="EG75" s="22"/>
      <c r="EH75" s="22"/>
      <c r="EI75" s="22"/>
      <c r="EJ75" s="22"/>
      <c r="EK75" s="22"/>
      <c r="EL75" s="22"/>
      <c r="EM75" s="22"/>
      <c r="EN75" s="22"/>
      <c r="EO75" s="22"/>
      <c r="EP75" s="22"/>
      <c r="EQ75" s="22"/>
      <c r="ER75" s="22"/>
      <c r="ES75" s="22"/>
      <c r="ET75" s="22"/>
      <c r="EU75" s="22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2"/>
      <c r="HF75" s="22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22"/>
      <c r="HR75" s="22"/>
      <c r="HS75" s="22"/>
      <c r="HT75" s="22"/>
      <c r="HU75" s="22"/>
      <c r="HV75" s="22"/>
      <c r="HW75" s="22"/>
      <c r="HX75" s="22"/>
      <c r="HY75" s="22"/>
      <c r="HZ75" s="22"/>
      <c r="IA75" s="22"/>
      <c r="IB75" s="22"/>
      <c r="IC75" s="22"/>
      <c r="ID75" s="22"/>
    </row>
    <row r="76" spans="1:238" x14ac:dyDescent="0.25">
      <c r="A76" s="857" t="s">
        <v>50</v>
      </c>
      <c r="B76" s="858"/>
      <c r="C76" s="10" t="s">
        <v>37</v>
      </c>
      <c r="D76" s="211"/>
      <c r="E76" s="173"/>
      <c r="F76" s="18" t="e">
        <v>#DIV/0!</v>
      </c>
      <c r="G76" s="20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  <c r="EC76" s="22"/>
      <c r="ED76" s="22"/>
      <c r="EE76" s="22"/>
      <c r="EF76" s="22"/>
      <c r="EG76" s="22"/>
      <c r="EH76" s="22"/>
      <c r="EI76" s="22"/>
      <c r="EJ76" s="22"/>
      <c r="EK76" s="22"/>
      <c r="EL76" s="22"/>
      <c r="EM76" s="22"/>
      <c r="EN76" s="22"/>
      <c r="EO76" s="22"/>
      <c r="EP76" s="22"/>
      <c r="EQ76" s="22"/>
      <c r="ER76" s="22"/>
      <c r="ES76" s="22"/>
      <c r="ET76" s="22"/>
      <c r="EU76" s="22"/>
      <c r="EV76" s="22"/>
      <c r="EW76" s="22"/>
      <c r="EX76" s="22"/>
      <c r="EY76" s="22"/>
      <c r="EZ76" s="22"/>
      <c r="FA76" s="22"/>
      <c r="FB76" s="22"/>
      <c r="FC76" s="22"/>
      <c r="FD76" s="22"/>
      <c r="FE76" s="22"/>
      <c r="FF76" s="22"/>
      <c r="FG76" s="22"/>
      <c r="FH76" s="22"/>
      <c r="FI76" s="22"/>
      <c r="FJ76" s="22"/>
      <c r="FK76" s="22"/>
      <c r="FL76" s="22"/>
      <c r="FM76" s="22"/>
      <c r="FN76" s="22"/>
      <c r="FO76" s="22"/>
      <c r="FP76" s="22"/>
      <c r="FQ76" s="22"/>
      <c r="FR76" s="22"/>
      <c r="FS76" s="22"/>
      <c r="FT76" s="22"/>
      <c r="FU76" s="22"/>
      <c r="FV76" s="22"/>
      <c r="FW76" s="22"/>
      <c r="FX76" s="22"/>
      <c r="FY76" s="22"/>
      <c r="FZ76" s="22"/>
      <c r="GA76" s="22"/>
      <c r="GB76" s="22"/>
      <c r="GC76" s="22"/>
      <c r="GD76" s="22"/>
      <c r="GE76" s="22"/>
      <c r="GF76" s="22"/>
      <c r="GG76" s="22"/>
      <c r="GH76" s="22"/>
      <c r="GI76" s="22"/>
      <c r="GJ76" s="22"/>
      <c r="GK76" s="22"/>
      <c r="GL76" s="22"/>
      <c r="GM76" s="22"/>
      <c r="GN76" s="22"/>
      <c r="GO76" s="22"/>
      <c r="GP76" s="22"/>
      <c r="GQ76" s="22"/>
      <c r="GR76" s="22"/>
      <c r="GS76" s="22"/>
      <c r="GT76" s="22"/>
      <c r="GU76" s="22"/>
      <c r="GV76" s="22"/>
      <c r="GW76" s="22"/>
      <c r="GX76" s="22"/>
      <c r="GY76" s="22"/>
      <c r="GZ76" s="22"/>
      <c r="HA76" s="22"/>
      <c r="HB76" s="22"/>
      <c r="HC76" s="22"/>
      <c r="HD76" s="22"/>
      <c r="HE76" s="22"/>
      <c r="HF76" s="22"/>
      <c r="HG76" s="22"/>
      <c r="HH76" s="22"/>
      <c r="HI76" s="22"/>
      <c r="HJ76" s="22"/>
      <c r="HK76" s="22"/>
      <c r="HL76" s="22"/>
      <c r="HM76" s="22"/>
      <c r="HN76" s="22"/>
      <c r="HO76" s="22"/>
      <c r="HP76" s="22"/>
      <c r="HQ76" s="22"/>
      <c r="HR76" s="22"/>
      <c r="HS76" s="22"/>
      <c r="HT76" s="22"/>
      <c r="HU76" s="22"/>
      <c r="HV76" s="22"/>
      <c r="HW76" s="22"/>
      <c r="HX76" s="22"/>
      <c r="HY76" s="22"/>
      <c r="HZ76" s="22"/>
      <c r="IA76" s="22"/>
      <c r="IB76" s="22"/>
      <c r="IC76" s="22"/>
      <c r="ID76" s="22"/>
    </row>
    <row r="77" spans="1:238" ht="17.25" x14ac:dyDescent="0.25">
      <c r="A77" s="865" t="s">
        <v>53</v>
      </c>
      <c r="B77" s="866"/>
      <c r="C77" s="10" t="s">
        <v>35</v>
      </c>
      <c r="D77" s="211">
        <v>3.4000000000000002E-2</v>
      </c>
      <c r="E77" s="173">
        <v>3.3824843814822092E-2</v>
      </c>
      <c r="F77" s="15">
        <v>-5.1516525052326591E-3</v>
      </c>
      <c r="G77" s="20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22"/>
      <c r="HW77" s="22"/>
      <c r="HX77" s="22"/>
      <c r="HY77" s="22"/>
      <c r="HZ77" s="22"/>
      <c r="IA77" s="22"/>
      <c r="IB77" s="22"/>
      <c r="IC77" s="22"/>
      <c r="ID77" s="22"/>
    </row>
    <row r="78" spans="1:238" x14ac:dyDescent="0.25">
      <c r="A78" s="857" t="s">
        <v>36</v>
      </c>
      <c r="B78" s="858"/>
      <c r="C78" s="10" t="s">
        <v>37</v>
      </c>
      <c r="D78" s="211">
        <v>3.2000000000000001E-2</v>
      </c>
      <c r="E78" s="173">
        <v>2.7328786445843963E-2</v>
      </c>
      <c r="F78" s="15">
        <v>-0.14597542356737617</v>
      </c>
      <c r="G78" s="20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  <c r="EC78" s="22"/>
      <c r="ED78" s="22"/>
      <c r="EE78" s="22"/>
      <c r="EF78" s="22"/>
      <c r="EG78" s="22"/>
      <c r="EH78" s="22"/>
      <c r="EI78" s="22"/>
      <c r="EJ78" s="22"/>
      <c r="EK78" s="22"/>
      <c r="EL78" s="22"/>
      <c r="EM78" s="22"/>
      <c r="EN78" s="22"/>
      <c r="EO78" s="22"/>
      <c r="EP78" s="22"/>
      <c r="EQ78" s="22"/>
      <c r="ER78" s="22"/>
      <c r="ES78" s="22"/>
      <c r="ET78" s="22"/>
      <c r="EU78" s="22"/>
      <c r="EV78" s="22"/>
      <c r="EW78" s="22"/>
      <c r="EX78" s="22"/>
      <c r="EY78" s="22"/>
      <c r="EZ78" s="22"/>
      <c r="FA78" s="22"/>
      <c r="FB78" s="22"/>
      <c r="FC78" s="22"/>
      <c r="FD78" s="22"/>
      <c r="FE78" s="22"/>
      <c r="FF78" s="22"/>
      <c r="FG78" s="22"/>
      <c r="FH78" s="22"/>
      <c r="FI78" s="22"/>
      <c r="FJ78" s="22"/>
      <c r="FK78" s="22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  <c r="FZ78" s="22"/>
      <c r="GA78" s="22"/>
      <c r="GB78" s="22"/>
      <c r="GC78" s="22"/>
      <c r="GD78" s="22"/>
      <c r="GE78" s="22"/>
      <c r="GF78" s="22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22"/>
      <c r="GT78" s="22"/>
      <c r="GU78" s="22"/>
      <c r="GV78" s="22"/>
      <c r="GW78" s="22"/>
      <c r="GX78" s="22"/>
      <c r="GY78" s="22"/>
      <c r="GZ78" s="22"/>
      <c r="HA78" s="22"/>
      <c r="HB78" s="22"/>
      <c r="HC78" s="22"/>
      <c r="HD78" s="22"/>
      <c r="HE78" s="22"/>
      <c r="HF78" s="22"/>
      <c r="HG78" s="22"/>
      <c r="HH78" s="22"/>
      <c r="HI78" s="22"/>
      <c r="HJ78" s="22"/>
      <c r="HK78" s="22"/>
      <c r="HL78" s="22"/>
      <c r="HM78" s="22"/>
      <c r="HN78" s="22"/>
      <c r="HO78" s="22"/>
      <c r="HP78" s="22"/>
      <c r="HQ78" s="22"/>
      <c r="HR78" s="22"/>
      <c r="HS78" s="22"/>
      <c r="HT78" s="22"/>
      <c r="HU78" s="22"/>
      <c r="HV78" s="22"/>
      <c r="HW78" s="22"/>
      <c r="HX78" s="22"/>
      <c r="HY78" s="22"/>
      <c r="HZ78" s="22"/>
      <c r="IA78" s="22"/>
      <c r="IB78" s="22"/>
      <c r="IC78" s="22"/>
      <c r="ID78" s="22"/>
    </row>
    <row r="79" spans="1:238" x14ac:dyDescent="0.25">
      <c r="A79" s="857" t="s">
        <v>38</v>
      </c>
      <c r="B79" s="858"/>
      <c r="C79" s="10" t="s">
        <v>37</v>
      </c>
      <c r="D79" s="211">
        <v>2.8000000000000001E-2</v>
      </c>
      <c r="E79" s="173">
        <v>2.5878606144580284E-2</v>
      </c>
      <c r="F79" s="15">
        <v>-7.5764066264989882E-2</v>
      </c>
      <c r="G79" s="20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  <c r="EC79" s="22"/>
      <c r="ED79" s="22"/>
      <c r="EE79" s="22"/>
      <c r="EF79" s="22"/>
      <c r="EG79" s="22"/>
      <c r="EH79" s="22"/>
      <c r="EI79" s="22"/>
      <c r="EJ79" s="22"/>
      <c r="EK79" s="22"/>
      <c r="EL79" s="22"/>
      <c r="EM79" s="22"/>
      <c r="EN79" s="22"/>
      <c r="EO79" s="22"/>
      <c r="EP79" s="22"/>
      <c r="EQ79" s="22"/>
      <c r="ER79" s="22"/>
      <c r="ES79" s="22"/>
      <c r="ET79" s="22"/>
      <c r="EU79" s="22"/>
      <c r="EV79" s="22"/>
      <c r="EW79" s="22"/>
      <c r="EX79" s="22"/>
      <c r="EY79" s="22"/>
      <c r="EZ79" s="22"/>
      <c r="FA79" s="22"/>
      <c r="FB79" s="22"/>
      <c r="FC79" s="22"/>
      <c r="FD79" s="22"/>
      <c r="FE79" s="22"/>
      <c r="FF79" s="22"/>
      <c r="FG79" s="22"/>
      <c r="FH79" s="22"/>
      <c r="FI79" s="22"/>
      <c r="FJ79" s="22"/>
      <c r="FK79" s="22"/>
      <c r="FL79" s="22"/>
      <c r="FM79" s="22"/>
      <c r="FN79" s="22"/>
      <c r="FO79" s="22"/>
      <c r="FP79" s="22"/>
      <c r="FQ79" s="22"/>
      <c r="FR79" s="22"/>
      <c r="FS79" s="22"/>
      <c r="FT79" s="22"/>
      <c r="FU79" s="22"/>
      <c r="FV79" s="22"/>
      <c r="FW79" s="22"/>
      <c r="FX79" s="22"/>
      <c r="FY79" s="22"/>
      <c r="FZ79" s="22"/>
      <c r="GA79" s="22"/>
      <c r="GB79" s="22"/>
      <c r="GC79" s="22"/>
      <c r="GD79" s="22"/>
      <c r="GE79" s="22"/>
      <c r="GF79" s="22"/>
      <c r="GG79" s="22"/>
      <c r="GH79" s="22"/>
      <c r="GI79" s="22"/>
      <c r="GJ79" s="22"/>
      <c r="GK79" s="22"/>
      <c r="GL79" s="22"/>
      <c r="GM79" s="22"/>
      <c r="GN79" s="22"/>
      <c r="GO79" s="22"/>
      <c r="GP79" s="22"/>
      <c r="GQ79" s="22"/>
      <c r="GR79" s="22"/>
      <c r="GS79" s="22"/>
      <c r="GT79" s="22"/>
      <c r="GU79" s="22"/>
      <c r="GV79" s="22"/>
      <c r="GW79" s="22"/>
      <c r="GX79" s="22"/>
      <c r="GY79" s="22"/>
      <c r="GZ79" s="22"/>
      <c r="HA79" s="22"/>
      <c r="HB79" s="22"/>
      <c r="HC79" s="22"/>
      <c r="HD79" s="22"/>
      <c r="HE79" s="22"/>
      <c r="HF79" s="22"/>
      <c r="HG79" s="22"/>
      <c r="HH79" s="22"/>
      <c r="HI79" s="22"/>
      <c r="HJ79" s="22"/>
      <c r="HK79" s="22"/>
      <c r="HL79" s="22"/>
      <c r="HM79" s="22"/>
      <c r="HN79" s="22"/>
      <c r="HO79" s="22"/>
      <c r="HP79" s="22"/>
      <c r="HQ79" s="22"/>
      <c r="HR79" s="22"/>
      <c r="HS79" s="22"/>
      <c r="HT79" s="22"/>
      <c r="HU79" s="22"/>
      <c r="HV79" s="22"/>
      <c r="HW79" s="22"/>
      <c r="HX79" s="22"/>
      <c r="HY79" s="22"/>
      <c r="HZ79" s="22"/>
      <c r="IA79" s="22"/>
      <c r="IB79" s="22"/>
      <c r="IC79" s="22"/>
      <c r="ID79" s="22"/>
    </row>
    <row r="80" spans="1:238" x14ac:dyDescent="0.25">
      <c r="A80" s="857" t="s">
        <v>39</v>
      </c>
      <c r="B80" s="858"/>
      <c r="C80" s="10" t="s">
        <v>37</v>
      </c>
      <c r="D80" s="211"/>
      <c r="E80" s="173"/>
      <c r="F80" s="18" t="e">
        <v>#DIV/0!</v>
      </c>
      <c r="G80" s="20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  <c r="EC80" s="22"/>
      <c r="ED80" s="22"/>
      <c r="EE80" s="22"/>
      <c r="EF80" s="22"/>
      <c r="EG80" s="22"/>
      <c r="EH80" s="22"/>
      <c r="EI80" s="22"/>
      <c r="EJ80" s="22"/>
      <c r="EK80" s="22"/>
      <c r="EL80" s="22"/>
      <c r="EM80" s="22"/>
      <c r="EN80" s="22"/>
      <c r="EO80" s="22"/>
      <c r="EP80" s="22"/>
      <c r="EQ80" s="22"/>
      <c r="ER80" s="22"/>
      <c r="ES80" s="22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  <c r="GW80" s="22"/>
      <c r="GX80" s="22"/>
      <c r="GY80" s="22"/>
      <c r="GZ80" s="22"/>
      <c r="HA80" s="22"/>
      <c r="HB80" s="22"/>
      <c r="HC80" s="22"/>
      <c r="HD80" s="22"/>
      <c r="HE80" s="22"/>
      <c r="HF80" s="22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22"/>
      <c r="HT80" s="22"/>
      <c r="HU80" s="22"/>
      <c r="HV80" s="22"/>
      <c r="HW80" s="22"/>
      <c r="HX80" s="22"/>
      <c r="HY80" s="22"/>
      <c r="HZ80" s="22"/>
      <c r="IA80" s="22"/>
      <c r="IB80" s="22"/>
      <c r="IC80" s="22"/>
      <c r="ID80" s="22"/>
    </row>
    <row r="81" spans="1:238" x14ac:dyDescent="0.25">
      <c r="A81" s="857" t="s">
        <v>40</v>
      </c>
      <c r="B81" s="858"/>
      <c r="C81" s="10" t="s">
        <v>37</v>
      </c>
      <c r="D81" s="211">
        <v>0.03</v>
      </c>
      <c r="E81" s="173">
        <v>2.857540025743404E-2</v>
      </c>
      <c r="F81" s="15">
        <v>-4.7486658085531958E-2</v>
      </c>
      <c r="G81" s="20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2"/>
      <c r="HW81" s="22"/>
      <c r="HX81" s="22"/>
      <c r="HY81" s="22"/>
      <c r="HZ81" s="22"/>
      <c r="IA81" s="22"/>
      <c r="IB81" s="22"/>
      <c r="IC81" s="22"/>
      <c r="ID81" s="22"/>
    </row>
    <row r="82" spans="1:238" x14ac:dyDescent="0.25">
      <c r="A82" s="857" t="s">
        <v>41</v>
      </c>
      <c r="B82" s="858"/>
      <c r="C82" s="10" t="s">
        <v>37</v>
      </c>
      <c r="D82" s="211"/>
      <c r="E82" s="173"/>
      <c r="F82" s="18" t="e">
        <v>#DIV/0!</v>
      </c>
      <c r="G82" s="20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  <c r="ID82" s="22"/>
    </row>
    <row r="83" spans="1:238" x14ac:dyDescent="0.25">
      <c r="A83" s="857" t="s">
        <v>42</v>
      </c>
      <c r="B83" s="858"/>
      <c r="C83" s="10" t="s">
        <v>37</v>
      </c>
      <c r="D83" s="211"/>
      <c r="E83" s="173"/>
      <c r="F83" s="18" t="e">
        <v>#DIV/0!</v>
      </c>
      <c r="G83" s="20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  <c r="EC83" s="22"/>
      <c r="ED83" s="22"/>
      <c r="EE83" s="22"/>
      <c r="EF83" s="22"/>
      <c r="EG83" s="22"/>
      <c r="EH83" s="22"/>
      <c r="EI83" s="22"/>
      <c r="EJ83" s="22"/>
      <c r="EK83" s="22"/>
      <c r="EL83" s="22"/>
      <c r="EM83" s="22"/>
      <c r="EN83" s="22"/>
      <c r="EO83" s="22"/>
      <c r="EP83" s="22"/>
      <c r="EQ83" s="22"/>
      <c r="ER83" s="22"/>
      <c r="ES83" s="22"/>
      <c r="ET83" s="22"/>
      <c r="EU83" s="22"/>
      <c r="EV83" s="22"/>
      <c r="EW83" s="22"/>
      <c r="EX83" s="22"/>
      <c r="EY83" s="22"/>
      <c r="EZ83" s="22"/>
      <c r="FA83" s="22"/>
      <c r="FB83" s="22"/>
      <c r="FC83" s="22"/>
      <c r="FD83" s="22"/>
      <c r="FE83" s="22"/>
      <c r="FF83" s="22"/>
      <c r="FG83" s="22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22"/>
      <c r="GT83" s="22"/>
      <c r="GU83" s="22"/>
      <c r="GV83" s="22"/>
      <c r="GW83" s="22"/>
      <c r="GX83" s="22"/>
      <c r="GY83" s="22"/>
      <c r="GZ83" s="22"/>
      <c r="HA83" s="22"/>
      <c r="HB83" s="22"/>
      <c r="HC83" s="22"/>
      <c r="HD83" s="22"/>
      <c r="HE83" s="22"/>
      <c r="HF83" s="22"/>
      <c r="HG83" s="22"/>
      <c r="HH83" s="22"/>
      <c r="HI83" s="22"/>
      <c r="HJ83" s="22"/>
      <c r="HK83" s="22"/>
      <c r="HL83" s="22"/>
      <c r="HM83" s="22"/>
      <c r="HN83" s="22"/>
      <c r="HO83" s="22"/>
      <c r="HP83" s="22"/>
      <c r="HQ83" s="22"/>
      <c r="HR83" s="22"/>
      <c r="HS83" s="22"/>
      <c r="HT83" s="22"/>
      <c r="HU83" s="22"/>
      <c r="HV83" s="22"/>
      <c r="HW83" s="22"/>
      <c r="HX83" s="22"/>
      <c r="HY83" s="22"/>
      <c r="HZ83" s="22"/>
      <c r="IA83" s="22"/>
      <c r="IB83" s="22"/>
      <c r="IC83" s="22"/>
      <c r="ID83" s="22"/>
    </row>
    <row r="84" spans="1:238" x14ac:dyDescent="0.25">
      <c r="A84" s="857" t="s">
        <v>43</v>
      </c>
      <c r="B84" s="858"/>
      <c r="C84" s="10" t="s">
        <v>37</v>
      </c>
      <c r="D84" s="211"/>
      <c r="E84" s="173"/>
      <c r="F84" s="18" t="e">
        <v>#DIV/0!</v>
      </c>
      <c r="G84" s="20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</row>
    <row r="85" spans="1:238" x14ac:dyDescent="0.25">
      <c r="A85" s="863" t="s">
        <v>54</v>
      </c>
      <c r="B85" s="864"/>
      <c r="C85" s="10" t="s">
        <v>35</v>
      </c>
      <c r="D85" s="212" t="s">
        <v>55</v>
      </c>
      <c r="E85" s="174"/>
      <c r="F85" s="15"/>
      <c r="G85" s="20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</row>
    <row r="86" spans="1:238" x14ac:dyDescent="0.25">
      <c r="A86" s="857" t="s">
        <v>36</v>
      </c>
      <c r="B86" s="858"/>
      <c r="C86" s="10" t="s">
        <v>37</v>
      </c>
      <c r="D86" s="212">
        <v>1.3</v>
      </c>
      <c r="E86" s="174">
        <v>0.83007047768206732</v>
      </c>
      <c r="F86" s="15">
        <v>-0.36148424793687134</v>
      </c>
      <c r="G86" s="20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  <c r="EC86" s="22"/>
      <c r="ED86" s="22"/>
      <c r="EE86" s="22"/>
      <c r="EF86" s="22"/>
      <c r="EG86" s="22"/>
      <c r="EH86" s="22"/>
      <c r="EI86" s="22"/>
      <c r="EJ86" s="22"/>
      <c r="EK86" s="22"/>
      <c r="EL86" s="22"/>
      <c r="EM86" s="22"/>
      <c r="EN86" s="22"/>
      <c r="EO86" s="22"/>
      <c r="EP86" s="22"/>
      <c r="EQ86" s="22"/>
      <c r="ER86" s="22"/>
      <c r="ES86" s="22"/>
      <c r="ET86" s="22"/>
      <c r="EU86" s="22"/>
      <c r="EV86" s="22"/>
      <c r="EW86" s="22"/>
      <c r="EX86" s="22"/>
      <c r="EY86" s="22"/>
      <c r="EZ86" s="22"/>
      <c r="FA86" s="22"/>
      <c r="FB86" s="22"/>
      <c r="FC86" s="22"/>
      <c r="FD86" s="22"/>
      <c r="FE86" s="22"/>
      <c r="FF86" s="22"/>
      <c r="FG86" s="22"/>
      <c r="FH86" s="22"/>
      <c r="FI86" s="22"/>
      <c r="FJ86" s="22"/>
      <c r="FK86" s="22"/>
      <c r="FL86" s="22"/>
      <c r="FM86" s="22"/>
      <c r="FN86" s="22"/>
      <c r="FO86" s="22"/>
      <c r="FP86" s="22"/>
      <c r="FQ86" s="22"/>
      <c r="FR86" s="22"/>
      <c r="FS86" s="22"/>
      <c r="FT86" s="22"/>
      <c r="FU86" s="22"/>
      <c r="FV86" s="22"/>
      <c r="FW86" s="22"/>
      <c r="FX86" s="22"/>
      <c r="FY86" s="22"/>
      <c r="FZ86" s="22"/>
      <c r="GA86" s="22"/>
      <c r="GB86" s="22"/>
      <c r="GC86" s="22"/>
      <c r="GD86" s="22"/>
      <c r="GE86" s="22"/>
      <c r="GF86" s="22"/>
      <c r="GG86" s="22"/>
      <c r="GH86" s="22"/>
      <c r="GI86" s="22"/>
      <c r="GJ86" s="22"/>
      <c r="GK86" s="22"/>
      <c r="GL86" s="22"/>
      <c r="GM86" s="22"/>
      <c r="GN86" s="22"/>
      <c r="GO86" s="22"/>
      <c r="GP86" s="22"/>
      <c r="GQ86" s="22"/>
      <c r="GR86" s="22"/>
      <c r="GS86" s="22"/>
      <c r="GT86" s="22"/>
      <c r="GU86" s="22"/>
      <c r="GV86" s="22"/>
      <c r="GW86" s="22"/>
      <c r="GX86" s="22"/>
      <c r="GY86" s="22"/>
      <c r="GZ86" s="22"/>
      <c r="HA86" s="22"/>
      <c r="HB86" s="22"/>
      <c r="HC86" s="22"/>
      <c r="HD86" s="22"/>
      <c r="HE86" s="22"/>
      <c r="HF86" s="22"/>
      <c r="HG86" s="22"/>
      <c r="HH86" s="22"/>
      <c r="HI86" s="22"/>
      <c r="HJ86" s="22"/>
      <c r="HK86" s="22"/>
      <c r="HL86" s="22"/>
      <c r="HM86" s="22"/>
      <c r="HN86" s="22"/>
      <c r="HO86" s="22"/>
      <c r="HP86" s="22"/>
      <c r="HQ86" s="22"/>
      <c r="HR86" s="22"/>
      <c r="HS86" s="22"/>
      <c r="HT86" s="22"/>
      <c r="HU86" s="22"/>
      <c r="HV86" s="22"/>
      <c r="HW86" s="22"/>
      <c r="HX86" s="22"/>
      <c r="HY86" s="22"/>
      <c r="HZ86" s="22"/>
      <c r="IA86" s="22"/>
      <c r="IB86" s="22"/>
      <c r="IC86" s="22"/>
      <c r="ID86" s="22"/>
    </row>
    <row r="87" spans="1:238" x14ac:dyDescent="0.25">
      <c r="A87" s="857" t="s">
        <v>48</v>
      </c>
      <c r="B87" s="858"/>
      <c r="C87" s="10" t="s">
        <v>37</v>
      </c>
      <c r="D87" s="212"/>
      <c r="E87" s="174"/>
      <c r="F87" s="18" t="e">
        <v>#DIV/0!</v>
      </c>
      <c r="G87" s="20"/>
    </row>
    <row r="88" spans="1:238" x14ac:dyDescent="0.25">
      <c r="A88" s="857" t="s">
        <v>38</v>
      </c>
      <c r="B88" s="858"/>
      <c r="C88" s="10" t="s">
        <v>37</v>
      </c>
      <c r="D88" s="212">
        <v>1.1000000000000001</v>
      </c>
      <c r="E88" s="174">
        <v>0.82179066114522337</v>
      </c>
      <c r="F88" s="15">
        <v>-0.25291758077706972</v>
      </c>
      <c r="G88" s="20"/>
    </row>
    <row r="89" spans="1:238" x14ac:dyDescent="0.25">
      <c r="A89" s="857" t="s">
        <v>50</v>
      </c>
      <c r="B89" s="858"/>
      <c r="C89" s="10" t="s">
        <v>37</v>
      </c>
      <c r="D89" s="212"/>
      <c r="E89" s="174"/>
      <c r="F89" s="18" t="e">
        <v>#DIV/0!</v>
      </c>
      <c r="G89" s="20"/>
    </row>
    <row r="90" spans="1:238" x14ac:dyDescent="0.25">
      <c r="A90" s="857" t="s">
        <v>39</v>
      </c>
      <c r="B90" s="858"/>
      <c r="C90" s="10" t="s">
        <v>37</v>
      </c>
      <c r="D90" s="212"/>
      <c r="E90" s="174"/>
      <c r="F90" s="18" t="e">
        <v>#DIV/0!</v>
      </c>
      <c r="G90" s="20"/>
    </row>
    <row r="91" spans="1:238" x14ac:dyDescent="0.25">
      <c r="A91" s="857" t="s">
        <v>40</v>
      </c>
      <c r="B91" s="858"/>
      <c r="C91" s="10" t="s">
        <v>37</v>
      </c>
      <c r="D91" s="212">
        <v>1.1000000000000001</v>
      </c>
      <c r="E91" s="174">
        <v>0.84783645249731787</v>
      </c>
      <c r="F91" s="15">
        <v>-0.22923958863880201</v>
      </c>
      <c r="G91" s="20"/>
    </row>
    <row r="92" spans="1:238" x14ac:dyDescent="0.25">
      <c r="A92" s="857" t="s">
        <v>41</v>
      </c>
      <c r="B92" s="858"/>
      <c r="C92" s="10" t="s">
        <v>37</v>
      </c>
      <c r="D92" s="212"/>
      <c r="E92" s="174"/>
      <c r="F92" s="18" t="e">
        <v>#DIV/0!</v>
      </c>
      <c r="G92" s="20"/>
    </row>
    <row r="93" spans="1:238" x14ac:dyDescent="0.25">
      <c r="A93" s="857" t="s">
        <v>49</v>
      </c>
      <c r="B93" s="858"/>
      <c r="C93" s="10" t="s">
        <v>37</v>
      </c>
      <c r="D93" s="212">
        <v>1.1000000000000001</v>
      </c>
      <c r="E93" s="174">
        <v>0.75374119718309862</v>
      </c>
      <c r="F93" s="15">
        <v>-0.31478072983354677</v>
      </c>
      <c r="G93" s="20"/>
    </row>
    <row r="94" spans="1:238" x14ac:dyDescent="0.25">
      <c r="A94" s="857" t="s">
        <v>42</v>
      </c>
      <c r="B94" s="858"/>
      <c r="C94" s="10" t="s">
        <v>37</v>
      </c>
      <c r="D94" s="212"/>
      <c r="E94" s="174"/>
      <c r="F94" s="18" t="e">
        <v>#DIV/0!</v>
      </c>
      <c r="G94" s="20"/>
    </row>
    <row r="95" spans="1:238" x14ac:dyDescent="0.25">
      <c r="A95" s="857" t="s">
        <v>43</v>
      </c>
      <c r="B95" s="858"/>
      <c r="C95" s="10" t="s">
        <v>37</v>
      </c>
      <c r="D95" s="212"/>
      <c r="E95" s="174"/>
      <c r="F95" s="18" t="e">
        <v>#DIV/0!</v>
      </c>
      <c r="G95" s="20"/>
    </row>
    <row r="96" spans="1:238" x14ac:dyDescent="0.25">
      <c r="A96" s="863" t="s">
        <v>56</v>
      </c>
      <c r="B96" s="864"/>
      <c r="C96" s="10"/>
      <c r="D96" s="212"/>
      <c r="E96" s="174"/>
      <c r="F96" s="15"/>
      <c r="G96" s="20"/>
    </row>
    <row r="97" spans="1:7" x14ac:dyDescent="0.25">
      <c r="A97" s="857" t="s">
        <v>36</v>
      </c>
      <c r="B97" s="858"/>
      <c r="C97" s="10" t="s">
        <v>35</v>
      </c>
      <c r="D97" s="212">
        <v>0.3</v>
      </c>
      <c r="E97" s="174">
        <v>0.25878309835828001</v>
      </c>
      <c r="F97" s="15">
        <v>-0.13738967213906661</v>
      </c>
      <c r="G97" s="20"/>
    </row>
    <row r="98" spans="1:7" x14ac:dyDescent="0.25">
      <c r="A98" s="857" t="s">
        <v>48</v>
      </c>
      <c r="B98" s="858"/>
      <c r="C98" s="10" t="s">
        <v>37</v>
      </c>
      <c r="D98" s="212"/>
      <c r="E98" s="174"/>
      <c r="F98" s="18" t="e">
        <v>#DIV/0!</v>
      </c>
      <c r="G98" s="20"/>
    </row>
    <row r="99" spans="1:7" x14ac:dyDescent="0.25">
      <c r="A99" s="857" t="s">
        <v>38</v>
      </c>
      <c r="B99" s="858"/>
      <c r="C99" s="10" t="s">
        <v>37</v>
      </c>
      <c r="D99" s="212">
        <v>0.3</v>
      </c>
      <c r="E99" s="174">
        <v>0.2580569908542022</v>
      </c>
      <c r="F99" s="15">
        <v>-0.13981003048599266</v>
      </c>
      <c r="G99" s="20"/>
    </row>
    <row r="100" spans="1:7" x14ac:dyDescent="0.25">
      <c r="A100" s="857" t="s">
        <v>50</v>
      </c>
      <c r="B100" s="858"/>
      <c r="C100" s="10" t="s">
        <v>37</v>
      </c>
      <c r="D100" s="212"/>
      <c r="E100" s="174"/>
      <c r="F100" s="18" t="e">
        <v>#DIV/0!</v>
      </c>
      <c r="G100" s="20"/>
    </row>
    <row r="101" spans="1:7" x14ac:dyDescent="0.25">
      <c r="A101" s="863" t="s">
        <v>57</v>
      </c>
      <c r="B101" s="864"/>
      <c r="C101" s="10"/>
      <c r="D101" s="212"/>
      <c r="E101" s="174"/>
      <c r="F101" s="15"/>
      <c r="G101" s="20"/>
    </row>
    <row r="102" spans="1:7" x14ac:dyDescent="0.25">
      <c r="A102" s="857" t="s">
        <v>40</v>
      </c>
      <c r="B102" s="858"/>
      <c r="C102" s="10" t="s">
        <v>35</v>
      </c>
      <c r="D102" s="212">
        <v>0.3</v>
      </c>
      <c r="E102" s="174">
        <v>0.26358934416045721</v>
      </c>
      <c r="F102" s="15">
        <v>-0.12136885279847595</v>
      </c>
      <c r="G102" s="20"/>
    </row>
    <row r="103" spans="1:7" x14ac:dyDescent="0.25">
      <c r="A103" s="857" t="s">
        <v>41</v>
      </c>
      <c r="B103" s="858"/>
      <c r="C103" s="10" t="s">
        <v>37</v>
      </c>
      <c r="D103" s="212"/>
      <c r="E103" s="174"/>
      <c r="F103" s="18" t="e">
        <v>#DIV/0!</v>
      </c>
      <c r="G103" s="20"/>
    </row>
    <row r="104" spans="1:7" x14ac:dyDescent="0.25">
      <c r="A104" s="857" t="s">
        <v>49</v>
      </c>
      <c r="B104" s="858"/>
      <c r="C104" s="10" t="s">
        <v>37</v>
      </c>
      <c r="D104" s="212">
        <v>0.57999999999999996</v>
      </c>
      <c r="E104" s="174">
        <v>0.56564247961816272</v>
      </c>
      <c r="F104" s="15">
        <v>-2.4754345485926279E-2</v>
      </c>
      <c r="G104" s="20"/>
    </row>
    <row r="105" spans="1:7" x14ac:dyDescent="0.25">
      <c r="A105" s="857" t="s">
        <v>42</v>
      </c>
      <c r="B105" s="858"/>
      <c r="C105" s="10" t="s">
        <v>37</v>
      </c>
      <c r="D105" s="212"/>
      <c r="E105" s="174"/>
      <c r="F105" s="18" t="e">
        <v>#DIV/0!</v>
      </c>
      <c r="G105" s="20"/>
    </row>
    <row r="106" spans="1:7" x14ac:dyDescent="0.25">
      <c r="A106" s="857" t="s">
        <v>43</v>
      </c>
      <c r="B106" s="858"/>
      <c r="C106" s="10" t="s">
        <v>37</v>
      </c>
      <c r="D106" s="212"/>
      <c r="E106" s="174"/>
      <c r="F106" s="18" t="e">
        <v>#DIV/0!</v>
      </c>
      <c r="G106" s="20"/>
    </row>
    <row r="107" spans="1:7" x14ac:dyDescent="0.25">
      <c r="A107" s="863" t="s">
        <v>58</v>
      </c>
      <c r="B107" s="864"/>
      <c r="C107" s="10" t="s">
        <v>59</v>
      </c>
      <c r="D107" s="202"/>
      <c r="E107" s="174"/>
      <c r="F107" s="15"/>
      <c r="G107" s="20"/>
    </row>
    <row r="108" spans="1:7" x14ac:dyDescent="0.25">
      <c r="A108" s="857" t="s">
        <v>36</v>
      </c>
      <c r="B108" s="858"/>
      <c r="C108" s="10" t="s">
        <v>37</v>
      </c>
      <c r="D108" s="213">
        <v>3.0000000000000001E-3</v>
      </c>
      <c r="E108" s="177">
        <v>2.1957353800096491E-3</v>
      </c>
      <c r="F108" s="15">
        <v>-0.26808820666345035</v>
      </c>
      <c r="G108" s="20"/>
    </row>
    <row r="109" spans="1:7" x14ac:dyDescent="0.25">
      <c r="A109" s="857" t="s">
        <v>48</v>
      </c>
      <c r="B109" s="858"/>
      <c r="C109" s="10" t="s">
        <v>37</v>
      </c>
      <c r="D109" s="213"/>
      <c r="E109" s="177"/>
      <c r="F109" s="18" t="e">
        <v>#DIV/0!</v>
      </c>
      <c r="G109" s="32"/>
    </row>
    <row r="110" spans="1:7" x14ac:dyDescent="0.25">
      <c r="A110" s="857" t="s">
        <v>38</v>
      </c>
      <c r="B110" s="858"/>
      <c r="C110" s="10" t="s">
        <v>37</v>
      </c>
      <c r="D110" s="213">
        <v>3.0000000000000001E-3</v>
      </c>
      <c r="E110" s="177">
        <v>2.3010081684499699E-3</v>
      </c>
      <c r="F110" s="15">
        <v>-0.23299727718334337</v>
      </c>
      <c r="G110" s="20"/>
    </row>
    <row r="111" spans="1:7" x14ac:dyDescent="0.25">
      <c r="A111" s="857" t="s">
        <v>50</v>
      </c>
      <c r="B111" s="858"/>
      <c r="C111" s="10" t="s">
        <v>37</v>
      </c>
      <c r="D111" s="213"/>
      <c r="E111" s="177"/>
      <c r="F111" s="18" t="e">
        <v>#DIV/0!</v>
      </c>
      <c r="G111" s="20"/>
    </row>
    <row r="112" spans="1:7" x14ac:dyDescent="0.25">
      <c r="A112" s="857" t="s">
        <v>39</v>
      </c>
      <c r="B112" s="858"/>
      <c r="C112" s="10" t="s">
        <v>37</v>
      </c>
      <c r="D112" s="213"/>
      <c r="E112" s="177"/>
      <c r="F112" s="18" t="e">
        <v>#DIV/0!</v>
      </c>
      <c r="G112" s="20"/>
    </row>
    <row r="113" spans="1:7" x14ac:dyDescent="0.25">
      <c r="A113" s="857" t="s">
        <v>40</v>
      </c>
      <c r="B113" s="858"/>
      <c r="C113" s="10" t="s">
        <v>37</v>
      </c>
      <c r="D113" s="213">
        <v>2E-3</v>
      </c>
      <c r="E113" s="177">
        <v>2.1827466415642845E-3</v>
      </c>
      <c r="F113" s="15">
        <v>9.1373320782142206E-2</v>
      </c>
      <c r="G113" s="20"/>
    </row>
    <row r="114" spans="1:7" x14ac:dyDescent="0.25">
      <c r="A114" s="857" t="s">
        <v>41</v>
      </c>
      <c r="B114" s="858"/>
      <c r="C114" s="10" t="s">
        <v>37</v>
      </c>
      <c r="D114" s="213"/>
      <c r="E114" s="177"/>
      <c r="F114" s="18" t="e">
        <v>#DIV/0!</v>
      </c>
      <c r="G114" s="20"/>
    </row>
    <row r="115" spans="1:7" x14ac:dyDescent="0.25">
      <c r="A115" s="857" t="s">
        <v>49</v>
      </c>
      <c r="B115" s="858"/>
      <c r="C115" s="10" t="s">
        <v>37</v>
      </c>
      <c r="D115" s="213">
        <v>2E-3</v>
      </c>
      <c r="E115" s="177">
        <v>2.1789340654551795E-3</v>
      </c>
      <c r="F115" s="15">
        <v>8.9467032727589713E-2</v>
      </c>
      <c r="G115" s="20"/>
    </row>
    <row r="116" spans="1:7" x14ac:dyDescent="0.25">
      <c r="A116" s="857" t="s">
        <v>42</v>
      </c>
      <c r="B116" s="858"/>
      <c r="C116" s="10" t="s">
        <v>37</v>
      </c>
      <c r="D116" s="213"/>
      <c r="E116" s="177"/>
      <c r="F116" s="18" t="e">
        <v>#DIV/0!</v>
      </c>
      <c r="G116" s="20"/>
    </row>
    <row r="117" spans="1:7" x14ac:dyDescent="0.25">
      <c r="A117" s="857" t="s">
        <v>43</v>
      </c>
      <c r="B117" s="858"/>
      <c r="C117" s="10" t="s">
        <v>37</v>
      </c>
      <c r="D117" s="213"/>
      <c r="E117" s="177"/>
      <c r="F117" s="18" t="e">
        <v>#DIV/0!</v>
      </c>
      <c r="G117" s="20"/>
    </row>
    <row r="118" spans="1:7" x14ac:dyDescent="0.25">
      <c r="A118" s="863" t="s">
        <v>60</v>
      </c>
      <c r="B118" s="864"/>
      <c r="C118" s="10"/>
      <c r="D118" s="202"/>
      <c r="E118" s="176"/>
      <c r="F118" s="15"/>
      <c r="G118" s="20"/>
    </row>
    <row r="119" spans="1:7" x14ac:dyDescent="0.25">
      <c r="A119" s="863" t="s">
        <v>61</v>
      </c>
      <c r="B119" s="864"/>
      <c r="C119" s="4" t="s">
        <v>62</v>
      </c>
      <c r="D119" s="202"/>
      <c r="E119" s="176"/>
      <c r="F119" s="15"/>
      <c r="G119" s="20"/>
    </row>
    <row r="120" spans="1:7" x14ac:dyDescent="0.25">
      <c r="A120" s="857" t="s">
        <v>36</v>
      </c>
      <c r="B120" s="858"/>
      <c r="C120" s="10" t="s">
        <v>37</v>
      </c>
      <c r="D120" s="202">
        <v>6.9999999999999999E-4</v>
      </c>
      <c r="E120" s="177">
        <v>3.7641177943022549E-4</v>
      </c>
      <c r="F120" s="15">
        <v>-0.46226888652824927</v>
      </c>
      <c r="G120" s="20"/>
    </row>
    <row r="121" spans="1:7" x14ac:dyDescent="0.25">
      <c r="A121" s="857" t="s">
        <v>48</v>
      </c>
      <c r="B121" s="858"/>
      <c r="C121" s="10" t="s">
        <v>37</v>
      </c>
      <c r="D121" s="202"/>
      <c r="E121" s="177"/>
      <c r="F121" s="18" t="e">
        <v>#DIV/0!</v>
      </c>
      <c r="G121" s="32"/>
    </row>
    <row r="122" spans="1:7" x14ac:dyDescent="0.25">
      <c r="A122" s="857" t="s">
        <v>38</v>
      </c>
      <c r="B122" s="858"/>
      <c r="C122" s="10" t="s">
        <v>37</v>
      </c>
      <c r="D122" s="202">
        <v>6.9999999999999999E-4</v>
      </c>
      <c r="E122" s="177">
        <v>3.7704993663697318E-4</v>
      </c>
      <c r="F122" s="15">
        <v>-0.46135723337575257</v>
      </c>
      <c r="G122" s="20"/>
    </row>
    <row r="123" spans="1:7" x14ac:dyDescent="0.25">
      <c r="A123" s="857" t="s">
        <v>50</v>
      </c>
      <c r="B123" s="858"/>
      <c r="C123" s="10" t="s">
        <v>37</v>
      </c>
      <c r="D123" s="202"/>
      <c r="E123" s="177"/>
      <c r="F123" s="18" t="e">
        <v>#DIV/0!</v>
      </c>
      <c r="G123" s="20"/>
    </row>
    <row r="124" spans="1:7" x14ac:dyDescent="0.25">
      <c r="A124" s="857" t="s">
        <v>39</v>
      </c>
      <c r="B124" s="858"/>
      <c r="C124" s="10" t="s">
        <v>37</v>
      </c>
      <c r="D124" s="202"/>
      <c r="E124" s="177"/>
      <c r="F124" s="18" t="e">
        <v>#DIV/0!</v>
      </c>
      <c r="G124" s="20"/>
    </row>
    <row r="125" spans="1:7" x14ac:dyDescent="0.25">
      <c r="A125" s="857" t="s">
        <v>40</v>
      </c>
      <c r="B125" s="858"/>
      <c r="C125" s="10" t="s">
        <v>37</v>
      </c>
      <c r="D125" s="202">
        <v>6.9999999999999999E-4</v>
      </c>
      <c r="E125" s="177">
        <v>6.7076472970390409E-4</v>
      </c>
      <c r="F125" s="15">
        <v>-4.1764671851565578E-2</v>
      </c>
      <c r="G125" s="20"/>
    </row>
    <row r="126" spans="1:7" x14ac:dyDescent="0.25">
      <c r="A126" s="857" t="s">
        <v>41</v>
      </c>
      <c r="B126" s="858"/>
      <c r="C126" s="10" t="s">
        <v>37</v>
      </c>
      <c r="D126" s="202"/>
      <c r="E126" s="177"/>
      <c r="F126" s="18" t="e">
        <v>#DIV/0!</v>
      </c>
      <c r="G126" s="20"/>
    </row>
    <row r="127" spans="1:7" x14ac:dyDescent="0.25">
      <c r="A127" s="857" t="s">
        <v>49</v>
      </c>
      <c r="B127" s="858"/>
      <c r="C127" s="10" t="s">
        <v>37</v>
      </c>
      <c r="D127" s="214">
        <v>6.9999999999999999E-4</v>
      </c>
      <c r="E127" s="177">
        <v>6.8229248514253089E-4</v>
      </c>
      <c r="F127" s="15">
        <v>-2.5296449796384433E-2</v>
      </c>
      <c r="G127" s="20"/>
    </row>
    <row r="128" spans="1:7" x14ac:dyDescent="0.25">
      <c r="A128" s="857" t="s">
        <v>42</v>
      </c>
      <c r="B128" s="858"/>
      <c r="C128" s="10" t="s">
        <v>37</v>
      </c>
      <c r="D128" s="214"/>
      <c r="E128" s="177"/>
      <c r="F128" s="18" t="e">
        <v>#DIV/0!</v>
      </c>
      <c r="G128" s="20"/>
    </row>
    <row r="129" spans="1:7" x14ac:dyDescent="0.25">
      <c r="A129" s="857" t="s">
        <v>43</v>
      </c>
      <c r="B129" s="858"/>
      <c r="C129" s="10" t="s">
        <v>37</v>
      </c>
      <c r="D129" s="209"/>
      <c r="E129" s="177"/>
      <c r="F129" s="18" t="e">
        <v>#DIV/0!</v>
      </c>
      <c r="G129" s="20"/>
    </row>
    <row r="130" spans="1:7" x14ac:dyDescent="0.25">
      <c r="A130" s="863" t="s">
        <v>63</v>
      </c>
      <c r="B130" s="864"/>
      <c r="C130" s="3"/>
      <c r="D130" s="202"/>
      <c r="E130" s="177"/>
      <c r="F130" s="15"/>
      <c r="G130" s="20"/>
    </row>
    <row r="131" spans="1:7" x14ac:dyDescent="0.25">
      <c r="A131" s="857" t="s">
        <v>36</v>
      </c>
      <c r="B131" s="858"/>
      <c r="C131" s="10" t="s">
        <v>62</v>
      </c>
      <c r="D131" s="209">
        <v>1.5E-3</v>
      </c>
      <c r="E131" s="177">
        <v>3.7641177943022549E-4</v>
      </c>
      <c r="F131" s="15">
        <v>-0.74905881371318295</v>
      </c>
      <c r="G131" s="20"/>
    </row>
    <row r="132" spans="1:7" x14ac:dyDescent="0.25">
      <c r="A132" s="857" t="s">
        <v>48</v>
      </c>
      <c r="B132" s="858"/>
      <c r="C132" s="10" t="s">
        <v>37</v>
      </c>
      <c r="D132" s="209"/>
      <c r="E132" s="177"/>
      <c r="F132" s="18" t="e">
        <v>#DIV/0!</v>
      </c>
      <c r="G132" s="20"/>
    </row>
    <row r="133" spans="1:7" x14ac:dyDescent="0.25">
      <c r="A133" s="857" t="s">
        <v>38</v>
      </c>
      <c r="B133" s="858"/>
      <c r="C133" s="10" t="s">
        <v>37</v>
      </c>
      <c r="D133" s="209">
        <v>1.5E-3</v>
      </c>
      <c r="E133" s="177">
        <v>3.7704993663697318E-4</v>
      </c>
      <c r="F133" s="15">
        <v>-0.74863337557535115</v>
      </c>
      <c r="G133" s="20"/>
    </row>
    <row r="134" spans="1:7" x14ac:dyDescent="0.25">
      <c r="A134" s="857" t="s">
        <v>50</v>
      </c>
      <c r="B134" s="858"/>
      <c r="C134" s="10" t="s">
        <v>37</v>
      </c>
      <c r="D134" s="202"/>
      <c r="E134" s="176"/>
      <c r="F134" s="18" t="e">
        <v>#DIV/0!</v>
      </c>
      <c r="G134" s="20"/>
    </row>
    <row r="135" spans="1:7" x14ac:dyDescent="0.25">
      <c r="A135" s="863" t="s">
        <v>64</v>
      </c>
      <c r="B135" s="864"/>
      <c r="C135" s="10"/>
      <c r="D135" s="202"/>
      <c r="E135" s="176"/>
      <c r="F135" s="15"/>
      <c r="G135" s="20"/>
    </row>
    <row r="136" spans="1:7" x14ac:dyDescent="0.25">
      <c r="A136" s="863" t="s">
        <v>65</v>
      </c>
      <c r="B136" s="864"/>
      <c r="C136" s="10" t="s">
        <v>66</v>
      </c>
      <c r="D136" s="202"/>
      <c r="E136" s="37"/>
      <c r="F136" s="15"/>
      <c r="G136" s="20"/>
    </row>
    <row r="137" spans="1:7" x14ac:dyDescent="0.25">
      <c r="A137" s="857" t="s">
        <v>36</v>
      </c>
      <c r="B137" s="858"/>
      <c r="C137" s="10" t="s">
        <v>37</v>
      </c>
      <c r="D137" s="212">
        <v>110</v>
      </c>
      <c r="E137" s="174">
        <v>109.15510905928589</v>
      </c>
      <c r="F137" s="15">
        <v>-7.6808267337646254E-3</v>
      </c>
      <c r="G137" s="20"/>
    </row>
    <row r="138" spans="1:7" x14ac:dyDescent="0.25">
      <c r="A138" s="857" t="s">
        <v>48</v>
      </c>
      <c r="B138" s="858"/>
      <c r="C138" s="10" t="s">
        <v>37</v>
      </c>
      <c r="D138" s="212"/>
      <c r="E138" s="174"/>
      <c r="F138" s="18" t="e">
        <v>#DIV/0!</v>
      </c>
      <c r="G138" s="20"/>
    </row>
    <row r="139" spans="1:7" x14ac:dyDescent="0.25">
      <c r="A139" s="857" t="s">
        <v>38</v>
      </c>
      <c r="B139" s="858"/>
      <c r="C139" s="10" t="s">
        <v>37</v>
      </c>
      <c r="D139" s="212">
        <v>110</v>
      </c>
      <c r="E139" s="174">
        <f>E137</f>
        <v>109.15510905928589</v>
      </c>
      <c r="F139" s="15">
        <v>-0.13019102566576454</v>
      </c>
      <c r="G139" s="20"/>
    </row>
    <row r="140" spans="1:7" x14ac:dyDescent="0.25">
      <c r="A140" s="857" t="s">
        <v>50</v>
      </c>
      <c r="B140" s="858"/>
      <c r="C140" s="10" t="s">
        <v>37</v>
      </c>
      <c r="D140" s="212"/>
      <c r="E140" s="174"/>
      <c r="F140" s="18" t="e">
        <v>#DIV/0!</v>
      </c>
      <c r="G140" s="20"/>
    </row>
    <row r="141" spans="1:7" x14ac:dyDescent="0.25">
      <c r="A141" s="857" t="s">
        <v>39</v>
      </c>
      <c r="B141" s="858"/>
      <c r="C141" s="10" t="s">
        <v>37</v>
      </c>
      <c r="D141" s="212"/>
      <c r="E141" s="174"/>
      <c r="F141" s="18" t="e">
        <v>#DIV/0!</v>
      </c>
      <c r="G141" s="20"/>
    </row>
    <row r="142" spans="1:7" x14ac:dyDescent="0.25">
      <c r="A142" s="857" t="s">
        <v>40</v>
      </c>
      <c r="B142" s="858"/>
      <c r="C142" s="10" t="s">
        <v>37</v>
      </c>
      <c r="D142" s="212">
        <v>110</v>
      </c>
      <c r="E142" s="174">
        <f>E137</f>
        <v>109.15510905928589</v>
      </c>
      <c r="F142" s="15">
        <v>-0.13019102566576454</v>
      </c>
      <c r="G142" s="20"/>
    </row>
    <row r="143" spans="1:7" x14ac:dyDescent="0.25">
      <c r="A143" s="857" t="s">
        <v>41</v>
      </c>
      <c r="B143" s="858"/>
      <c r="C143" s="10" t="s">
        <v>37</v>
      </c>
      <c r="D143" s="212"/>
      <c r="E143" s="174"/>
      <c r="F143" s="18" t="e">
        <v>#DIV/0!</v>
      </c>
      <c r="G143" s="20"/>
    </row>
    <row r="144" spans="1:7" x14ac:dyDescent="0.25">
      <c r="A144" s="857" t="s">
        <v>49</v>
      </c>
      <c r="B144" s="858"/>
      <c r="C144" s="10" t="s">
        <v>37</v>
      </c>
      <c r="D144" s="212">
        <v>110</v>
      </c>
      <c r="E144" s="174">
        <f>E137</f>
        <v>109.15510905928589</v>
      </c>
      <c r="F144" s="15">
        <v>-0.13019102566576454</v>
      </c>
      <c r="G144" s="20"/>
    </row>
    <row r="145" spans="1:238" x14ac:dyDescent="0.25">
      <c r="A145" s="857" t="s">
        <v>42</v>
      </c>
      <c r="B145" s="858"/>
      <c r="C145" s="10" t="s">
        <v>37</v>
      </c>
      <c r="D145" s="212"/>
      <c r="E145" s="174"/>
      <c r="F145" s="18" t="e">
        <v>#DIV/0!</v>
      </c>
      <c r="G145" s="20"/>
    </row>
    <row r="146" spans="1:238" x14ac:dyDescent="0.25">
      <c r="A146" s="857" t="s">
        <v>43</v>
      </c>
      <c r="B146" s="858"/>
      <c r="C146" s="10" t="s">
        <v>37</v>
      </c>
      <c r="D146" s="212"/>
      <c r="E146" s="174"/>
      <c r="F146" s="18" t="e">
        <v>#DIV/0!</v>
      </c>
      <c r="G146" s="20"/>
    </row>
    <row r="147" spans="1:238" x14ac:dyDescent="0.25">
      <c r="A147" s="863" t="s">
        <v>67</v>
      </c>
      <c r="B147" s="864"/>
      <c r="C147" s="10" t="s">
        <v>68</v>
      </c>
      <c r="D147" s="212"/>
      <c r="E147" s="174"/>
      <c r="F147" s="15"/>
      <c r="G147" s="20"/>
    </row>
    <row r="148" spans="1:238" x14ac:dyDescent="0.25">
      <c r="A148" s="857" t="s">
        <v>36</v>
      </c>
      <c r="B148" s="858"/>
      <c r="C148" s="10" t="s">
        <v>37</v>
      </c>
      <c r="D148" s="212">
        <v>0.35</v>
      </c>
      <c r="E148" s="178">
        <v>0.32743737183165733</v>
      </c>
      <c r="F148" s="15">
        <v>-6.4464651909550419E-2</v>
      </c>
      <c r="G148" s="20"/>
    </row>
    <row r="149" spans="1:238" x14ac:dyDescent="0.25">
      <c r="A149" s="857" t="s">
        <v>48</v>
      </c>
      <c r="B149" s="858"/>
      <c r="C149" s="10" t="s">
        <v>37</v>
      </c>
      <c r="D149" s="212"/>
      <c r="E149" s="174"/>
      <c r="F149" s="18" t="e">
        <v>#DIV/0!</v>
      </c>
      <c r="G149" s="20"/>
    </row>
    <row r="150" spans="1:238" x14ac:dyDescent="0.25">
      <c r="A150" s="857" t="s">
        <v>38</v>
      </c>
      <c r="B150" s="858"/>
      <c r="C150" s="10" t="s">
        <v>37</v>
      </c>
      <c r="D150" s="212">
        <v>0.35</v>
      </c>
      <c r="E150" s="178">
        <v>0.30887073299502044</v>
      </c>
      <c r="F150" s="15">
        <v>-0.1175121914427987</v>
      </c>
      <c r="G150" s="20"/>
    </row>
    <row r="151" spans="1:238" x14ac:dyDescent="0.25">
      <c r="A151" s="857" t="s">
        <v>50</v>
      </c>
      <c r="B151" s="858"/>
      <c r="C151" s="10" t="s">
        <v>37</v>
      </c>
      <c r="D151" s="212"/>
      <c r="E151" s="174"/>
      <c r="F151" s="18" t="e">
        <v>#DIV/0!</v>
      </c>
      <c r="G151" s="20"/>
    </row>
    <row r="152" spans="1:238" x14ac:dyDescent="0.25">
      <c r="A152" s="857" t="s">
        <v>39</v>
      </c>
      <c r="B152" s="858"/>
      <c r="C152" s="10" t="s">
        <v>37</v>
      </c>
      <c r="D152" s="212"/>
      <c r="E152" s="174"/>
      <c r="F152" s="18" t="e">
        <v>#DIV/0!</v>
      </c>
      <c r="G152" s="20"/>
    </row>
    <row r="153" spans="1:238" x14ac:dyDescent="0.25">
      <c r="A153" s="857" t="s">
        <v>40</v>
      </c>
      <c r="B153" s="858"/>
      <c r="C153" s="10" t="s">
        <v>37</v>
      </c>
      <c r="D153" s="212">
        <v>0.35</v>
      </c>
      <c r="E153" s="178">
        <v>0.30887073299502044</v>
      </c>
      <c r="F153" s="15">
        <v>-0.1175121914427987</v>
      </c>
      <c r="G153" s="20"/>
    </row>
    <row r="154" spans="1:238" x14ac:dyDescent="0.25">
      <c r="A154" s="857" t="s">
        <v>41</v>
      </c>
      <c r="B154" s="858"/>
      <c r="C154" s="10" t="s">
        <v>37</v>
      </c>
      <c r="D154" s="212"/>
      <c r="E154" s="174"/>
      <c r="F154" s="18" t="e">
        <v>#DIV/0!</v>
      </c>
      <c r="G154" s="20"/>
    </row>
    <row r="155" spans="1:238" x14ac:dyDescent="0.25">
      <c r="A155" s="857" t="s">
        <v>49</v>
      </c>
      <c r="B155" s="858"/>
      <c r="C155" s="10" t="s">
        <v>37</v>
      </c>
      <c r="D155" s="212">
        <v>0.35</v>
      </c>
      <c r="E155" s="178">
        <v>0.30887073299502044</v>
      </c>
      <c r="F155" s="15">
        <v>-0.1175121914427987</v>
      </c>
      <c r="G155" s="20"/>
    </row>
    <row r="156" spans="1:238" x14ac:dyDescent="0.25">
      <c r="A156" s="857" t="s">
        <v>42</v>
      </c>
      <c r="B156" s="858"/>
      <c r="C156" s="10" t="s">
        <v>37</v>
      </c>
      <c r="D156" s="212"/>
      <c r="E156" s="174"/>
      <c r="F156" s="18" t="e">
        <v>#DIV/0!</v>
      </c>
      <c r="G156" s="20"/>
    </row>
    <row r="157" spans="1:238" x14ac:dyDescent="0.25">
      <c r="A157" s="857" t="s">
        <v>43</v>
      </c>
      <c r="B157" s="858"/>
      <c r="C157" s="10" t="s">
        <v>37</v>
      </c>
      <c r="D157" s="212"/>
      <c r="E157" s="174"/>
      <c r="F157" s="18" t="e">
        <v>#DIV/0!</v>
      </c>
      <c r="G157" s="20"/>
    </row>
    <row r="158" spans="1:238" x14ac:dyDescent="0.25">
      <c r="A158" s="863" t="s">
        <v>69</v>
      </c>
      <c r="B158" s="864"/>
      <c r="C158" s="10" t="s">
        <v>70</v>
      </c>
      <c r="D158" s="212"/>
      <c r="E158" s="174"/>
      <c r="F158" s="15"/>
      <c r="G158" s="20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  <c r="EC158" s="22"/>
      <c r="ED158" s="22"/>
      <c r="EE158" s="22"/>
      <c r="EF158" s="22"/>
      <c r="EG158" s="22"/>
      <c r="EH158" s="22"/>
      <c r="EI158" s="22"/>
      <c r="EJ158" s="22"/>
      <c r="EK158" s="22"/>
      <c r="EL158" s="22"/>
      <c r="EM158" s="22"/>
      <c r="EN158" s="22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  <c r="FL158" s="22"/>
      <c r="FM158" s="22"/>
      <c r="FN158" s="22"/>
      <c r="FO158" s="22"/>
      <c r="FP158" s="22"/>
      <c r="FQ158" s="22"/>
      <c r="FR158" s="22"/>
      <c r="FS158" s="22"/>
      <c r="FT158" s="22"/>
      <c r="FU158" s="22"/>
      <c r="FV158" s="22"/>
      <c r="FW158" s="22"/>
      <c r="FX158" s="22"/>
      <c r="FY158" s="22"/>
      <c r="FZ158" s="22"/>
      <c r="GA158" s="22"/>
      <c r="GB158" s="22"/>
      <c r="GC158" s="22"/>
      <c r="GD158" s="22"/>
      <c r="GE158" s="22"/>
      <c r="GF158" s="22"/>
      <c r="GG158" s="22"/>
      <c r="GH158" s="22"/>
      <c r="GI158" s="22"/>
      <c r="GJ158" s="22"/>
      <c r="GK158" s="22"/>
      <c r="GL158" s="22"/>
      <c r="GM158" s="22"/>
      <c r="GN158" s="22"/>
      <c r="GO158" s="22"/>
      <c r="GP158" s="22"/>
      <c r="GQ158" s="22"/>
      <c r="GR158" s="22"/>
      <c r="GS158" s="22"/>
      <c r="GT158" s="22"/>
      <c r="GU158" s="22"/>
      <c r="GV158" s="22"/>
      <c r="GW158" s="22"/>
      <c r="GX158" s="22"/>
      <c r="GY158" s="22"/>
      <c r="GZ158" s="22"/>
      <c r="HA158" s="22"/>
      <c r="HB158" s="22"/>
      <c r="HC158" s="22"/>
      <c r="HD158" s="22"/>
      <c r="HE158" s="22"/>
      <c r="HF158" s="22"/>
      <c r="HG158" s="22"/>
      <c r="HH158" s="22"/>
      <c r="HI158" s="22"/>
      <c r="HJ158" s="22"/>
      <c r="HK158" s="22"/>
      <c r="HL158" s="22"/>
      <c r="HM158" s="22"/>
      <c r="HN158" s="22"/>
      <c r="HO158" s="22"/>
      <c r="HP158" s="22"/>
      <c r="HQ158" s="22"/>
      <c r="HR158" s="22"/>
      <c r="HS158" s="22"/>
      <c r="HT158" s="22"/>
      <c r="HU158" s="22"/>
      <c r="HV158" s="22"/>
      <c r="HW158" s="22"/>
      <c r="HX158" s="22"/>
      <c r="HY158" s="22"/>
      <c r="HZ158" s="22"/>
      <c r="IA158" s="22"/>
      <c r="IB158" s="22"/>
      <c r="IC158" s="22"/>
      <c r="ID158" s="22"/>
    </row>
    <row r="159" spans="1:238" x14ac:dyDescent="0.25">
      <c r="A159" s="857" t="s">
        <v>36</v>
      </c>
      <c r="B159" s="858"/>
      <c r="C159" s="10" t="s">
        <v>37</v>
      </c>
      <c r="D159" s="212">
        <v>6</v>
      </c>
      <c r="E159" s="174">
        <v>6.1294172436281134</v>
      </c>
      <c r="F159" s="15">
        <v>2.156954060468556E-2</v>
      </c>
      <c r="G159" s="20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  <c r="EC159" s="22"/>
      <c r="ED159" s="22"/>
      <c r="EE159" s="22"/>
      <c r="EF159" s="22"/>
      <c r="EG159" s="22"/>
      <c r="EH159" s="22"/>
      <c r="EI159" s="22"/>
      <c r="EJ159" s="22"/>
      <c r="EK159" s="22"/>
      <c r="EL159" s="22"/>
      <c r="EM159" s="22"/>
      <c r="EN159" s="22"/>
      <c r="EO159" s="22"/>
      <c r="EP159" s="22"/>
      <c r="EQ159" s="22"/>
      <c r="ER159" s="22"/>
      <c r="ES159" s="22"/>
      <c r="ET159" s="22"/>
      <c r="EU159" s="22"/>
      <c r="EV159" s="22"/>
      <c r="EW159" s="22"/>
      <c r="EX159" s="22"/>
      <c r="EY159" s="22"/>
      <c r="EZ159" s="22"/>
      <c r="FA159" s="22"/>
      <c r="FB159" s="22"/>
      <c r="FC159" s="22"/>
      <c r="FD159" s="22"/>
      <c r="FE159" s="22"/>
      <c r="FF159" s="22"/>
      <c r="FG159" s="22"/>
      <c r="FH159" s="22"/>
      <c r="FI159" s="22"/>
      <c r="FJ159" s="22"/>
      <c r="FK159" s="22"/>
      <c r="FL159" s="22"/>
      <c r="FM159" s="22"/>
      <c r="FN159" s="22"/>
      <c r="FO159" s="22"/>
      <c r="FP159" s="22"/>
      <c r="FQ159" s="22"/>
      <c r="FR159" s="22"/>
      <c r="FS159" s="22"/>
      <c r="FT159" s="22"/>
      <c r="FU159" s="22"/>
      <c r="FV159" s="22"/>
      <c r="FW159" s="22"/>
      <c r="FX159" s="22"/>
      <c r="FY159" s="22"/>
      <c r="FZ159" s="22"/>
      <c r="GA159" s="22"/>
      <c r="GB159" s="22"/>
      <c r="GC159" s="22"/>
      <c r="GD159" s="22"/>
      <c r="GE159" s="22"/>
      <c r="GF159" s="22"/>
      <c r="GG159" s="22"/>
      <c r="GH159" s="22"/>
      <c r="GI159" s="22"/>
      <c r="GJ159" s="22"/>
      <c r="GK159" s="22"/>
      <c r="GL159" s="22"/>
      <c r="GM159" s="22"/>
      <c r="GN159" s="22"/>
      <c r="GO159" s="22"/>
      <c r="GP159" s="22"/>
      <c r="GQ159" s="22"/>
      <c r="GR159" s="22"/>
      <c r="GS159" s="22"/>
      <c r="GT159" s="22"/>
      <c r="GU159" s="22"/>
      <c r="GV159" s="22"/>
      <c r="GW159" s="22"/>
      <c r="GX159" s="22"/>
      <c r="GY159" s="22"/>
      <c r="GZ159" s="22"/>
      <c r="HA159" s="22"/>
      <c r="HB159" s="22"/>
      <c r="HC159" s="22"/>
      <c r="HD159" s="22"/>
      <c r="HE159" s="22"/>
      <c r="HF159" s="22"/>
      <c r="HG159" s="22"/>
      <c r="HH159" s="22"/>
      <c r="HI159" s="22"/>
      <c r="HJ159" s="22"/>
      <c r="HK159" s="22"/>
      <c r="HL159" s="22"/>
      <c r="HM159" s="22"/>
      <c r="HN159" s="22"/>
      <c r="HO159" s="22"/>
      <c r="HP159" s="22"/>
      <c r="HQ159" s="22"/>
      <c r="HR159" s="22"/>
      <c r="HS159" s="22"/>
      <c r="HT159" s="22"/>
      <c r="HU159" s="22"/>
      <c r="HV159" s="22"/>
      <c r="HW159" s="22"/>
      <c r="HX159" s="22"/>
      <c r="HY159" s="22"/>
      <c r="HZ159" s="22"/>
      <c r="IA159" s="22"/>
      <c r="IB159" s="22"/>
      <c r="IC159" s="22"/>
      <c r="ID159" s="22"/>
    </row>
    <row r="160" spans="1:238" x14ac:dyDescent="0.25">
      <c r="A160" s="857" t="s">
        <v>48</v>
      </c>
      <c r="B160" s="858"/>
      <c r="C160" s="10" t="s">
        <v>37</v>
      </c>
      <c r="D160" s="212"/>
      <c r="E160" s="174"/>
      <c r="F160" s="15"/>
      <c r="G160" s="20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  <c r="EC160" s="22"/>
      <c r="ED160" s="22"/>
      <c r="EE160" s="22"/>
      <c r="EF160" s="22"/>
      <c r="EG160" s="22"/>
      <c r="EH160" s="22"/>
      <c r="EI160" s="22"/>
      <c r="EJ160" s="22"/>
      <c r="EK160" s="22"/>
      <c r="EL160" s="22"/>
      <c r="EM160" s="22"/>
      <c r="EN160" s="22"/>
      <c r="EO160" s="22"/>
      <c r="EP160" s="22"/>
      <c r="EQ160" s="22"/>
      <c r="ER160" s="22"/>
      <c r="ES160" s="22"/>
      <c r="ET160" s="22"/>
      <c r="EU160" s="22"/>
      <c r="EV160" s="22"/>
      <c r="EW160" s="22"/>
      <c r="EX160" s="22"/>
      <c r="EY160" s="22"/>
      <c r="EZ160" s="22"/>
      <c r="FA160" s="22"/>
      <c r="FB160" s="22"/>
      <c r="FC160" s="22"/>
      <c r="FD160" s="22"/>
      <c r="FE160" s="22"/>
      <c r="FF160" s="22"/>
      <c r="FG160" s="22"/>
      <c r="FH160" s="22"/>
      <c r="FI160" s="22"/>
      <c r="FJ160" s="22"/>
      <c r="FK160" s="22"/>
      <c r="FL160" s="22"/>
      <c r="FM160" s="22"/>
      <c r="FN160" s="22"/>
      <c r="FO160" s="22"/>
      <c r="FP160" s="22"/>
      <c r="FQ160" s="22"/>
      <c r="FR160" s="22"/>
      <c r="FS160" s="22"/>
      <c r="FT160" s="22"/>
      <c r="FU160" s="22"/>
      <c r="FV160" s="22"/>
      <c r="FW160" s="22"/>
      <c r="FX160" s="22"/>
      <c r="FY160" s="22"/>
      <c r="FZ160" s="22"/>
      <c r="GA160" s="22"/>
      <c r="GB160" s="22"/>
      <c r="GC160" s="22"/>
      <c r="GD160" s="22"/>
      <c r="GE160" s="22"/>
      <c r="GF160" s="22"/>
      <c r="GG160" s="22"/>
      <c r="GH160" s="22"/>
      <c r="GI160" s="22"/>
      <c r="GJ160" s="22"/>
      <c r="GK160" s="22"/>
      <c r="GL160" s="22"/>
      <c r="GM160" s="22"/>
      <c r="GN160" s="22"/>
      <c r="GO160" s="22"/>
      <c r="GP160" s="22"/>
      <c r="GQ160" s="22"/>
      <c r="GR160" s="22"/>
      <c r="GS160" s="22"/>
      <c r="GT160" s="22"/>
      <c r="GU160" s="22"/>
      <c r="GV160" s="22"/>
      <c r="GW160" s="22"/>
      <c r="GX160" s="22"/>
      <c r="GY160" s="22"/>
      <c r="GZ160" s="22"/>
      <c r="HA160" s="22"/>
      <c r="HB160" s="22"/>
      <c r="HC160" s="22"/>
      <c r="HD160" s="22"/>
      <c r="HE160" s="22"/>
      <c r="HF160" s="22"/>
      <c r="HG160" s="22"/>
      <c r="HH160" s="22"/>
      <c r="HI160" s="22"/>
      <c r="HJ160" s="22"/>
      <c r="HK160" s="22"/>
      <c r="HL160" s="22"/>
      <c r="HM160" s="22"/>
      <c r="HN160" s="22"/>
      <c r="HO160" s="22"/>
      <c r="HP160" s="22"/>
      <c r="HQ160" s="22"/>
      <c r="HR160" s="22"/>
      <c r="HS160" s="22"/>
      <c r="HT160" s="22"/>
      <c r="HU160" s="22"/>
      <c r="HV160" s="22"/>
      <c r="HW160" s="22"/>
      <c r="HX160" s="22"/>
      <c r="HY160" s="22"/>
      <c r="HZ160" s="22"/>
      <c r="IA160" s="22"/>
      <c r="IB160" s="22"/>
      <c r="IC160" s="22"/>
      <c r="ID160" s="22"/>
    </row>
    <row r="161" spans="1:238" x14ac:dyDescent="0.25">
      <c r="A161" s="857" t="s">
        <v>38</v>
      </c>
      <c r="B161" s="858"/>
      <c r="C161" s="10" t="s">
        <v>37</v>
      </c>
      <c r="D161" s="212">
        <v>6</v>
      </c>
      <c r="E161" s="174">
        <v>6.1294172436281134</v>
      </c>
      <c r="F161" s="15">
        <v>2.156954060468556E-2</v>
      </c>
      <c r="G161" s="20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22"/>
      <c r="GD161" s="22"/>
      <c r="GE161" s="22"/>
      <c r="GF161" s="22"/>
      <c r="GG161" s="22"/>
      <c r="GH161" s="22"/>
      <c r="GI161" s="22"/>
      <c r="GJ161" s="22"/>
      <c r="GK161" s="22"/>
      <c r="GL161" s="22"/>
      <c r="GM161" s="22"/>
      <c r="GN161" s="22"/>
      <c r="GO161" s="22"/>
      <c r="GP161" s="22"/>
      <c r="GQ161" s="22"/>
      <c r="GR161" s="22"/>
      <c r="GS161" s="22"/>
      <c r="GT161" s="22"/>
      <c r="GU161" s="22"/>
      <c r="GV161" s="22"/>
      <c r="GW161" s="22"/>
      <c r="GX161" s="22"/>
      <c r="GY161" s="22"/>
      <c r="GZ161" s="22"/>
      <c r="HA161" s="22"/>
      <c r="HB161" s="22"/>
      <c r="HC161" s="22"/>
      <c r="HD161" s="22"/>
      <c r="HE161" s="22"/>
      <c r="HF161" s="22"/>
      <c r="HG161" s="22"/>
      <c r="HH161" s="22"/>
      <c r="HI161" s="22"/>
      <c r="HJ161" s="22"/>
      <c r="HK161" s="22"/>
      <c r="HL161" s="22"/>
      <c r="HM161" s="22"/>
      <c r="HN161" s="22"/>
      <c r="HO161" s="22"/>
      <c r="HP161" s="22"/>
      <c r="HQ161" s="22"/>
      <c r="HR161" s="22"/>
      <c r="HS161" s="22"/>
      <c r="HT161" s="22"/>
      <c r="HU161" s="22"/>
      <c r="HV161" s="22"/>
      <c r="HW161" s="22"/>
      <c r="HX161" s="22"/>
      <c r="HY161" s="22"/>
      <c r="HZ161" s="22"/>
      <c r="IA161" s="22"/>
      <c r="IB161" s="22"/>
      <c r="IC161" s="22"/>
      <c r="ID161" s="22"/>
    </row>
    <row r="162" spans="1:238" x14ac:dyDescent="0.25">
      <c r="A162" s="857" t="s">
        <v>50</v>
      </c>
      <c r="B162" s="858"/>
      <c r="C162" s="10" t="s">
        <v>37</v>
      </c>
      <c r="D162" s="212"/>
      <c r="E162" s="174"/>
      <c r="F162" s="15"/>
      <c r="G162" s="20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  <c r="EC162" s="22"/>
      <c r="ED162" s="22"/>
      <c r="EE162" s="22"/>
      <c r="EF162" s="22"/>
      <c r="EG162" s="22"/>
      <c r="EH162" s="22"/>
      <c r="EI162" s="22"/>
      <c r="EJ162" s="22"/>
      <c r="EK162" s="22"/>
      <c r="EL162" s="22"/>
      <c r="EM162" s="22"/>
      <c r="EN162" s="22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2"/>
      <c r="EZ162" s="22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2"/>
      <c r="FU162" s="22"/>
      <c r="FV162" s="22"/>
      <c r="FW162" s="22"/>
      <c r="FX162" s="22"/>
      <c r="FY162" s="22"/>
      <c r="FZ162" s="22"/>
      <c r="GA162" s="22"/>
      <c r="GB162" s="22"/>
      <c r="GC162" s="22"/>
      <c r="GD162" s="22"/>
      <c r="GE162" s="22"/>
      <c r="GF162" s="22"/>
      <c r="GG162" s="22"/>
      <c r="GH162" s="22"/>
      <c r="GI162" s="22"/>
      <c r="GJ162" s="22"/>
      <c r="GK162" s="22"/>
      <c r="GL162" s="22"/>
      <c r="GM162" s="22"/>
      <c r="GN162" s="22"/>
      <c r="GO162" s="22"/>
      <c r="GP162" s="22"/>
      <c r="GQ162" s="22"/>
      <c r="GR162" s="22"/>
      <c r="GS162" s="22"/>
      <c r="GT162" s="22"/>
      <c r="GU162" s="22"/>
      <c r="GV162" s="22"/>
      <c r="GW162" s="22"/>
      <c r="GX162" s="22"/>
      <c r="GY162" s="22"/>
      <c r="GZ162" s="22"/>
      <c r="HA162" s="22"/>
      <c r="HB162" s="22"/>
      <c r="HC162" s="22"/>
      <c r="HD162" s="22"/>
      <c r="HE162" s="22"/>
      <c r="HF162" s="22"/>
      <c r="HG162" s="22"/>
      <c r="HH162" s="22"/>
      <c r="HI162" s="22"/>
      <c r="HJ162" s="22"/>
      <c r="HK162" s="22"/>
      <c r="HL162" s="22"/>
      <c r="HM162" s="22"/>
      <c r="HN162" s="22"/>
      <c r="HO162" s="22"/>
      <c r="HP162" s="22"/>
      <c r="HQ162" s="22"/>
      <c r="HR162" s="22"/>
      <c r="HS162" s="22"/>
      <c r="HT162" s="22"/>
      <c r="HU162" s="22"/>
      <c r="HV162" s="22"/>
      <c r="HW162" s="22"/>
      <c r="HX162" s="22"/>
      <c r="HY162" s="22"/>
      <c r="HZ162" s="22"/>
      <c r="IA162" s="22"/>
      <c r="IB162" s="22"/>
      <c r="IC162" s="22"/>
      <c r="ID162" s="22"/>
    </row>
    <row r="163" spans="1:238" x14ac:dyDescent="0.25">
      <c r="A163" s="857" t="s">
        <v>39</v>
      </c>
      <c r="B163" s="858"/>
      <c r="C163" s="10" t="s">
        <v>37</v>
      </c>
      <c r="D163" s="212"/>
      <c r="E163" s="174"/>
      <c r="F163" s="15"/>
      <c r="G163" s="20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  <c r="GW163" s="22"/>
      <c r="GX163" s="22"/>
      <c r="GY163" s="22"/>
      <c r="GZ163" s="22"/>
      <c r="HA163" s="22"/>
      <c r="HB163" s="22"/>
      <c r="HC163" s="22"/>
      <c r="HD163" s="22"/>
      <c r="HE163" s="22"/>
      <c r="HF163" s="22"/>
      <c r="HG163" s="22"/>
      <c r="HH163" s="22"/>
      <c r="HI163" s="22"/>
      <c r="HJ163" s="22"/>
      <c r="HK163" s="22"/>
      <c r="HL163" s="22"/>
      <c r="HM163" s="22"/>
      <c r="HN163" s="22"/>
      <c r="HO163" s="22"/>
      <c r="HP163" s="22"/>
      <c r="HQ163" s="22"/>
      <c r="HR163" s="22"/>
      <c r="HS163" s="22"/>
      <c r="HT163" s="22"/>
      <c r="HU163" s="22"/>
      <c r="HV163" s="22"/>
      <c r="HW163" s="22"/>
      <c r="HX163" s="22"/>
      <c r="HY163" s="22"/>
      <c r="HZ163" s="22"/>
      <c r="IA163" s="22"/>
      <c r="IB163" s="22"/>
      <c r="IC163" s="22"/>
      <c r="ID163" s="22"/>
    </row>
    <row r="164" spans="1:238" x14ac:dyDescent="0.25">
      <c r="A164" s="857" t="s">
        <v>40</v>
      </c>
      <c r="B164" s="858"/>
      <c r="C164" s="10" t="s">
        <v>37</v>
      </c>
      <c r="D164" s="212">
        <v>6</v>
      </c>
      <c r="E164" s="174">
        <v>6.1294172436281134</v>
      </c>
      <c r="F164" s="15">
        <v>2.156954060468556E-2</v>
      </c>
      <c r="G164" s="20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2"/>
      <c r="EE164" s="22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/>
      <c r="GB164" s="22"/>
      <c r="GC164" s="22"/>
      <c r="GD164" s="22"/>
      <c r="GE164" s="22"/>
      <c r="GF164" s="22"/>
      <c r="GG164" s="22"/>
      <c r="GH164" s="22"/>
      <c r="GI164" s="22"/>
      <c r="GJ164" s="22"/>
      <c r="GK164" s="22"/>
      <c r="GL164" s="22"/>
      <c r="GM164" s="22"/>
      <c r="GN164" s="22"/>
      <c r="GO164" s="22"/>
      <c r="GP164" s="22"/>
      <c r="GQ164" s="22"/>
      <c r="GR164" s="22"/>
      <c r="GS164" s="22"/>
      <c r="GT164" s="22"/>
      <c r="GU164" s="22"/>
      <c r="GV164" s="22"/>
      <c r="GW164" s="22"/>
      <c r="GX164" s="22"/>
      <c r="GY164" s="22"/>
      <c r="GZ164" s="22"/>
      <c r="HA164" s="22"/>
      <c r="HB164" s="22"/>
      <c r="HC164" s="22"/>
      <c r="HD164" s="22"/>
      <c r="HE164" s="22"/>
      <c r="HF164" s="22"/>
      <c r="HG164" s="22"/>
      <c r="HH164" s="22"/>
      <c r="HI164" s="22"/>
      <c r="HJ164" s="22"/>
      <c r="HK164" s="22"/>
      <c r="HL164" s="22"/>
      <c r="HM164" s="22"/>
      <c r="HN164" s="22"/>
      <c r="HO164" s="22"/>
      <c r="HP164" s="22"/>
      <c r="HQ164" s="22"/>
      <c r="HR164" s="22"/>
      <c r="HS164" s="22"/>
      <c r="HT164" s="22"/>
      <c r="HU164" s="22"/>
      <c r="HV164" s="22"/>
      <c r="HW164" s="22"/>
      <c r="HX164" s="22"/>
      <c r="HY164" s="22"/>
      <c r="HZ164" s="22"/>
      <c r="IA164" s="22"/>
      <c r="IB164" s="22"/>
      <c r="IC164" s="22"/>
      <c r="ID164" s="22"/>
    </row>
    <row r="165" spans="1:238" x14ac:dyDescent="0.25">
      <c r="A165" s="857" t="s">
        <v>41</v>
      </c>
      <c r="B165" s="858"/>
      <c r="C165" s="10" t="s">
        <v>37</v>
      </c>
      <c r="D165" s="212"/>
      <c r="E165" s="174"/>
      <c r="F165" s="15"/>
      <c r="G165" s="20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  <c r="EC165" s="22"/>
      <c r="ED165" s="22"/>
      <c r="EE165" s="22"/>
      <c r="EF165" s="22"/>
      <c r="EG165" s="22"/>
      <c r="EH165" s="22"/>
      <c r="EI165" s="22"/>
      <c r="EJ165" s="22"/>
      <c r="EK165" s="22"/>
      <c r="EL165" s="22"/>
      <c r="EM165" s="22"/>
      <c r="EN165" s="22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2"/>
      <c r="EZ165" s="22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2"/>
      <c r="FU165" s="22"/>
      <c r="FV165" s="22"/>
      <c r="FW165" s="22"/>
      <c r="FX165" s="22"/>
      <c r="FY165" s="22"/>
      <c r="FZ165" s="22"/>
      <c r="GA165" s="22"/>
      <c r="GB165" s="22"/>
      <c r="GC165" s="22"/>
      <c r="GD165" s="22"/>
      <c r="GE165" s="22"/>
      <c r="GF165" s="22"/>
      <c r="GG165" s="22"/>
      <c r="GH165" s="22"/>
      <c r="GI165" s="22"/>
      <c r="GJ165" s="22"/>
      <c r="GK165" s="22"/>
      <c r="GL165" s="22"/>
      <c r="GM165" s="22"/>
      <c r="GN165" s="22"/>
      <c r="GO165" s="22"/>
      <c r="GP165" s="22"/>
      <c r="GQ165" s="22"/>
      <c r="GR165" s="22"/>
      <c r="GS165" s="22"/>
      <c r="GT165" s="22"/>
      <c r="GU165" s="22"/>
      <c r="GV165" s="22"/>
      <c r="GW165" s="22"/>
      <c r="GX165" s="22"/>
      <c r="GY165" s="22"/>
      <c r="GZ165" s="22"/>
      <c r="HA165" s="22"/>
      <c r="HB165" s="22"/>
      <c r="HC165" s="22"/>
      <c r="HD165" s="22"/>
      <c r="HE165" s="22"/>
      <c r="HF165" s="22"/>
      <c r="HG165" s="22"/>
      <c r="HH165" s="22"/>
      <c r="HI165" s="22"/>
      <c r="HJ165" s="22"/>
      <c r="HK165" s="22"/>
      <c r="HL165" s="22"/>
      <c r="HM165" s="22"/>
      <c r="HN165" s="22"/>
      <c r="HO165" s="22"/>
      <c r="HP165" s="22"/>
      <c r="HQ165" s="22"/>
      <c r="HR165" s="22"/>
      <c r="HS165" s="22"/>
      <c r="HT165" s="22"/>
      <c r="HU165" s="22"/>
      <c r="HV165" s="22"/>
      <c r="HW165" s="22"/>
      <c r="HX165" s="22"/>
      <c r="HY165" s="22"/>
      <c r="HZ165" s="22"/>
      <c r="IA165" s="22"/>
      <c r="IB165" s="22"/>
      <c r="IC165" s="22"/>
      <c r="ID165" s="22"/>
    </row>
    <row r="166" spans="1:238" x14ac:dyDescent="0.25">
      <c r="A166" s="857" t="s">
        <v>49</v>
      </c>
      <c r="B166" s="858"/>
      <c r="C166" s="10" t="s">
        <v>37</v>
      </c>
      <c r="D166" s="212">
        <v>6</v>
      </c>
      <c r="E166" s="174">
        <v>6.1294172436281134</v>
      </c>
      <c r="F166" s="15">
        <v>2.156954060468556E-2</v>
      </c>
      <c r="G166" s="20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  <c r="EC166" s="22"/>
      <c r="ED166" s="22"/>
      <c r="EE166" s="22"/>
      <c r="EF166" s="22"/>
      <c r="EG166" s="22"/>
      <c r="EH166" s="22"/>
      <c r="EI166" s="22"/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2"/>
      <c r="FU166" s="22"/>
      <c r="FV166" s="22"/>
      <c r="FW166" s="22"/>
      <c r="FX166" s="22"/>
      <c r="FY166" s="22"/>
      <c r="FZ166" s="22"/>
      <c r="GA166" s="22"/>
      <c r="GB166" s="22"/>
      <c r="GC166" s="22"/>
      <c r="GD166" s="22"/>
      <c r="GE166" s="22"/>
      <c r="GF166" s="22"/>
      <c r="GG166" s="22"/>
      <c r="GH166" s="22"/>
      <c r="GI166" s="22"/>
      <c r="GJ166" s="22"/>
      <c r="GK166" s="22"/>
      <c r="GL166" s="22"/>
      <c r="GM166" s="22"/>
      <c r="GN166" s="22"/>
      <c r="GO166" s="22"/>
      <c r="GP166" s="22"/>
      <c r="GQ166" s="22"/>
      <c r="GR166" s="22"/>
      <c r="GS166" s="22"/>
      <c r="GT166" s="22"/>
      <c r="GU166" s="22"/>
      <c r="GV166" s="22"/>
      <c r="GW166" s="22"/>
      <c r="GX166" s="22"/>
      <c r="GY166" s="22"/>
      <c r="GZ166" s="22"/>
      <c r="HA166" s="22"/>
      <c r="HB166" s="22"/>
      <c r="HC166" s="22"/>
      <c r="HD166" s="22"/>
      <c r="HE166" s="22"/>
      <c r="HF166" s="22"/>
      <c r="HG166" s="22"/>
      <c r="HH166" s="22"/>
      <c r="HI166" s="22"/>
      <c r="HJ166" s="22"/>
      <c r="HK166" s="22"/>
      <c r="HL166" s="22"/>
      <c r="HM166" s="22"/>
      <c r="HN166" s="22"/>
      <c r="HO166" s="22"/>
      <c r="HP166" s="22"/>
      <c r="HQ166" s="22"/>
      <c r="HR166" s="22"/>
      <c r="HS166" s="22"/>
      <c r="HT166" s="22"/>
      <c r="HU166" s="22"/>
      <c r="HV166" s="22"/>
      <c r="HW166" s="22"/>
      <c r="HX166" s="22"/>
      <c r="HY166" s="22"/>
      <c r="HZ166" s="22"/>
      <c r="IA166" s="22"/>
      <c r="IB166" s="22"/>
      <c r="IC166" s="22"/>
      <c r="ID166" s="22"/>
    </row>
    <row r="167" spans="1:238" x14ac:dyDescent="0.25">
      <c r="A167" s="857" t="s">
        <v>42</v>
      </c>
      <c r="B167" s="858"/>
      <c r="C167" s="10" t="s">
        <v>37</v>
      </c>
      <c r="D167" s="212"/>
      <c r="E167" s="174"/>
      <c r="F167" s="18" t="e">
        <v>#DIV/0!</v>
      </c>
      <c r="G167" s="20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  <c r="EC167" s="22"/>
      <c r="ED167" s="22"/>
      <c r="EE167" s="22"/>
      <c r="EF167" s="22"/>
      <c r="EG167" s="22"/>
      <c r="EH167" s="22"/>
      <c r="EI167" s="22"/>
      <c r="EJ167" s="22"/>
      <c r="EK167" s="22"/>
      <c r="EL167" s="22"/>
      <c r="EM167" s="22"/>
      <c r="EN167" s="22"/>
      <c r="EO167" s="22"/>
      <c r="EP167" s="22"/>
      <c r="EQ167" s="22"/>
      <c r="ER167" s="22"/>
      <c r="ES167" s="22"/>
      <c r="ET167" s="22"/>
      <c r="EU167" s="22"/>
      <c r="EV167" s="22"/>
      <c r="EW167" s="22"/>
      <c r="EX167" s="22"/>
      <c r="EY167" s="22"/>
      <c r="EZ167" s="22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2"/>
      <c r="FU167" s="22"/>
      <c r="FV167" s="22"/>
      <c r="FW167" s="22"/>
      <c r="FX167" s="22"/>
      <c r="FY167" s="22"/>
      <c r="FZ167" s="22"/>
      <c r="GA167" s="22"/>
      <c r="GB167" s="22"/>
      <c r="GC167" s="22"/>
      <c r="GD167" s="22"/>
      <c r="GE167" s="22"/>
      <c r="GF167" s="22"/>
      <c r="GG167" s="22"/>
      <c r="GH167" s="22"/>
      <c r="GI167" s="22"/>
      <c r="GJ167" s="22"/>
      <c r="GK167" s="22"/>
      <c r="GL167" s="22"/>
      <c r="GM167" s="22"/>
      <c r="GN167" s="22"/>
      <c r="GO167" s="22"/>
      <c r="GP167" s="22"/>
      <c r="GQ167" s="22"/>
      <c r="GR167" s="22"/>
      <c r="GS167" s="22"/>
      <c r="GT167" s="22"/>
      <c r="GU167" s="22"/>
      <c r="GV167" s="22"/>
      <c r="GW167" s="22"/>
      <c r="GX167" s="22"/>
      <c r="GY167" s="22"/>
      <c r="GZ167" s="22"/>
      <c r="HA167" s="22"/>
      <c r="HB167" s="22"/>
      <c r="HC167" s="22"/>
      <c r="HD167" s="22"/>
      <c r="HE167" s="22"/>
      <c r="HF167" s="22"/>
      <c r="HG167" s="22"/>
      <c r="HH167" s="22"/>
      <c r="HI167" s="22"/>
      <c r="HJ167" s="22"/>
      <c r="HK167" s="22"/>
      <c r="HL167" s="22"/>
      <c r="HM167" s="22"/>
      <c r="HN167" s="22"/>
      <c r="HO167" s="22"/>
      <c r="HP167" s="22"/>
      <c r="HQ167" s="22"/>
      <c r="HR167" s="22"/>
      <c r="HS167" s="22"/>
      <c r="HT167" s="22"/>
      <c r="HU167" s="22"/>
      <c r="HV167" s="22"/>
      <c r="HW167" s="22"/>
      <c r="HX167" s="22"/>
      <c r="HY167" s="22"/>
      <c r="HZ167" s="22"/>
      <c r="IA167" s="22"/>
      <c r="IB167" s="22"/>
      <c r="IC167" s="22"/>
      <c r="ID167" s="22"/>
    </row>
    <row r="168" spans="1:238" x14ac:dyDescent="0.25">
      <c r="A168" s="857" t="s">
        <v>43</v>
      </c>
      <c r="B168" s="858"/>
      <c r="C168" s="10" t="s">
        <v>37</v>
      </c>
      <c r="D168" s="212"/>
      <c r="E168" s="174"/>
      <c r="F168" s="18" t="e">
        <v>#DIV/0!</v>
      </c>
      <c r="G168" s="20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2"/>
      <c r="EE168" s="22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/>
      <c r="GB168" s="22"/>
      <c r="GC168" s="22"/>
      <c r="GD168" s="22"/>
      <c r="GE168" s="22"/>
      <c r="GF168" s="22"/>
      <c r="GG168" s="22"/>
      <c r="GH168" s="22"/>
      <c r="GI168" s="22"/>
      <c r="GJ168" s="22"/>
      <c r="GK168" s="22"/>
      <c r="GL168" s="22"/>
      <c r="GM168" s="22"/>
      <c r="GN168" s="22"/>
      <c r="GO168" s="22"/>
      <c r="GP168" s="22"/>
      <c r="GQ168" s="22"/>
      <c r="GR168" s="22"/>
      <c r="GS168" s="22"/>
      <c r="GT168" s="22"/>
      <c r="GU168" s="22"/>
      <c r="GV168" s="22"/>
      <c r="GW168" s="22"/>
      <c r="GX168" s="22"/>
      <c r="GY168" s="22"/>
      <c r="GZ168" s="22"/>
      <c r="HA168" s="22"/>
      <c r="HB168" s="22"/>
      <c r="HC168" s="22"/>
      <c r="HD168" s="22"/>
      <c r="HE168" s="22"/>
      <c r="HF168" s="22"/>
      <c r="HG168" s="22"/>
      <c r="HH168" s="22"/>
      <c r="HI168" s="22"/>
      <c r="HJ168" s="22"/>
      <c r="HK168" s="22"/>
      <c r="HL168" s="22"/>
      <c r="HM168" s="22"/>
      <c r="HN168" s="22"/>
      <c r="HO168" s="22"/>
      <c r="HP168" s="22"/>
      <c r="HQ168" s="22"/>
      <c r="HR168" s="22"/>
      <c r="HS168" s="22"/>
      <c r="HT168" s="22"/>
      <c r="HU168" s="22"/>
      <c r="HV168" s="22"/>
      <c r="HW168" s="22"/>
      <c r="HX168" s="22"/>
      <c r="HY168" s="22"/>
      <c r="HZ168" s="22"/>
      <c r="IA168" s="22"/>
      <c r="IB168" s="22"/>
      <c r="IC168" s="22"/>
      <c r="ID168" s="22"/>
    </row>
    <row r="169" spans="1:238" x14ac:dyDescent="0.25">
      <c r="A169" s="863" t="s">
        <v>71</v>
      </c>
      <c r="B169" s="864"/>
      <c r="C169" s="10"/>
      <c r="D169" s="202"/>
      <c r="E169" s="37"/>
      <c r="F169" s="15"/>
      <c r="G169" s="20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2"/>
      <c r="EE169" s="22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22"/>
      <c r="GD169" s="22"/>
      <c r="GE169" s="22"/>
      <c r="GF169" s="22"/>
      <c r="GG169" s="22"/>
      <c r="GH169" s="22"/>
      <c r="GI169" s="22"/>
      <c r="GJ169" s="22"/>
      <c r="GK169" s="22"/>
      <c r="GL169" s="22"/>
      <c r="GM169" s="22"/>
      <c r="GN169" s="22"/>
      <c r="GO169" s="22"/>
      <c r="GP169" s="22"/>
      <c r="GQ169" s="22"/>
      <c r="GR169" s="22"/>
      <c r="GS169" s="22"/>
      <c r="GT169" s="22"/>
      <c r="GU169" s="22"/>
      <c r="GV169" s="22"/>
      <c r="GW169" s="22"/>
      <c r="GX169" s="22"/>
      <c r="GY169" s="22"/>
      <c r="GZ169" s="22"/>
      <c r="HA169" s="22"/>
      <c r="HB169" s="22"/>
      <c r="HC169" s="22"/>
      <c r="HD169" s="22"/>
      <c r="HE169" s="22"/>
      <c r="HF169" s="22"/>
      <c r="HG169" s="22"/>
      <c r="HH169" s="22"/>
      <c r="HI169" s="22"/>
      <c r="HJ169" s="22"/>
      <c r="HK169" s="22"/>
      <c r="HL169" s="22"/>
      <c r="HM169" s="22"/>
      <c r="HN169" s="22"/>
      <c r="HO169" s="22"/>
      <c r="HP169" s="22"/>
      <c r="HQ169" s="22"/>
      <c r="HR169" s="22"/>
      <c r="HS169" s="22"/>
      <c r="HT169" s="22"/>
      <c r="HU169" s="22"/>
      <c r="HV169" s="22"/>
      <c r="HW169" s="22"/>
      <c r="HX169" s="22"/>
      <c r="HY169" s="22"/>
      <c r="HZ169" s="22"/>
      <c r="IA169" s="22"/>
      <c r="IB169" s="22"/>
      <c r="IC169" s="22"/>
      <c r="ID169" s="22"/>
    </row>
    <row r="170" spans="1:238" x14ac:dyDescent="0.25">
      <c r="A170" s="863" t="s">
        <v>72</v>
      </c>
      <c r="B170" s="864"/>
      <c r="C170" s="10"/>
      <c r="D170" s="202"/>
      <c r="E170" s="37"/>
      <c r="F170" s="15"/>
      <c r="G170" s="20"/>
    </row>
    <row r="171" spans="1:238" x14ac:dyDescent="0.25">
      <c r="A171" s="857" t="s">
        <v>23</v>
      </c>
      <c r="B171" s="858"/>
      <c r="C171" s="10" t="s">
        <v>19</v>
      </c>
      <c r="D171" s="215">
        <v>0.2</v>
      </c>
      <c r="E171" s="171">
        <v>1.9938222502298578E-3</v>
      </c>
      <c r="F171" s="15">
        <v>-0.9900308887488507</v>
      </c>
      <c r="G171" s="20"/>
    </row>
    <row r="172" spans="1:238" x14ac:dyDescent="0.25">
      <c r="A172" s="857" t="s">
        <v>24</v>
      </c>
      <c r="B172" s="858"/>
      <c r="C172" s="10" t="s">
        <v>37</v>
      </c>
      <c r="D172" s="215"/>
      <c r="E172" s="171"/>
      <c r="F172" s="18" t="e">
        <v>#DIV/0!</v>
      </c>
      <c r="G172" s="20"/>
    </row>
    <row r="173" spans="1:238" x14ac:dyDescent="0.25">
      <c r="A173" s="857" t="s">
        <v>25</v>
      </c>
      <c r="B173" s="858"/>
      <c r="C173" s="10" t="s">
        <v>37</v>
      </c>
      <c r="D173" s="215">
        <v>0.2</v>
      </c>
      <c r="E173" s="171">
        <v>1.9957035772871536E-3</v>
      </c>
      <c r="F173" s="15">
        <v>-0.99002148211356422</v>
      </c>
      <c r="G173" s="20"/>
    </row>
    <row r="174" spans="1:238" x14ac:dyDescent="0.25">
      <c r="A174" s="857" t="s">
        <v>26</v>
      </c>
      <c r="B174" s="858"/>
      <c r="C174" s="10" t="s">
        <v>37</v>
      </c>
      <c r="D174" s="215"/>
      <c r="E174" s="171"/>
      <c r="F174" s="18" t="e">
        <v>#DIV/0!</v>
      </c>
      <c r="G174" s="20"/>
    </row>
    <row r="175" spans="1:238" x14ac:dyDescent="0.25">
      <c r="A175" s="857" t="s">
        <v>27</v>
      </c>
      <c r="B175" s="858"/>
      <c r="C175" s="10" t="s">
        <v>37</v>
      </c>
      <c r="D175" s="215"/>
      <c r="E175" s="171"/>
      <c r="F175" s="18" t="e">
        <v>#DIV/0!</v>
      </c>
      <c r="G175" s="11"/>
    </row>
    <row r="176" spans="1:238" x14ac:dyDescent="0.25">
      <c r="A176" s="857" t="s">
        <v>28</v>
      </c>
      <c r="B176" s="858"/>
      <c r="C176" s="10" t="s">
        <v>37</v>
      </c>
      <c r="D176" s="215">
        <v>0.08</v>
      </c>
      <c r="E176" s="171">
        <v>2.5802431551829479E-4</v>
      </c>
      <c r="F176" s="15">
        <v>-0.9967746960560212</v>
      </c>
      <c r="G176" s="20"/>
    </row>
    <row r="177" spans="1:7" x14ac:dyDescent="0.25">
      <c r="A177" s="857" t="s">
        <v>29</v>
      </c>
      <c r="B177" s="858"/>
      <c r="C177" s="10" t="s">
        <v>37</v>
      </c>
      <c r="D177" s="215"/>
      <c r="E177" s="171"/>
      <c r="F177" s="18" t="e">
        <v>#DIV/0!</v>
      </c>
      <c r="G177" s="20"/>
    </row>
    <row r="178" spans="1:7" x14ac:dyDescent="0.25">
      <c r="A178" s="857" t="s">
        <v>30</v>
      </c>
      <c r="B178" s="858"/>
      <c r="C178" s="10" t="s">
        <v>37</v>
      </c>
      <c r="D178" s="215">
        <v>0.08</v>
      </c>
      <c r="E178" s="171">
        <v>2.7137961125420484E-4</v>
      </c>
      <c r="F178" s="15">
        <v>-0.99660775485932251</v>
      </c>
      <c r="G178" s="20"/>
    </row>
    <row r="179" spans="1:7" x14ac:dyDescent="0.25">
      <c r="A179" s="857" t="s">
        <v>31</v>
      </c>
      <c r="B179" s="858"/>
      <c r="C179" s="10" t="s">
        <v>37</v>
      </c>
      <c r="D179" s="215"/>
      <c r="E179" s="171"/>
      <c r="F179" s="18" t="e">
        <v>#DIV/0!</v>
      </c>
      <c r="G179" s="20"/>
    </row>
    <row r="180" spans="1:7" x14ac:dyDescent="0.25">
      <c r="A180" s="857" t="s">
        <v>32</v>
      </c>
      <c r="B180" s="858"/>
      <c r="C180" s="10" t="s">
        <v>37</v>
      </c>
      <c r="D180" s="215"/>
      <c r="E180" s="171"/>
      <c r="F180" s="18" t="e">
        <v>#DIV/0!</v>
      </c>
      <c r="G180" s="20"/>
    </row>
    <row r="181" spans="1:7" x14ac:dyDescent="0.25">
      <c r="A181" s="863" t="s">
        <v>73</v>
      </c>
      <c r="B181" s="864"/>
      <c r="C181" s="10"/>
      <c r="D181" s="215"/>
      <c r="E181" s="171"/>
      <c r="F181" s="15"/>
      <c r="G181" s="20"/>
    </row>
    <row r="182" spans="1:7" x14ac:dyDescent="0.25">
      <c r="A182" s="857" t="s">
        <v>23</v>
      </c>
      <c r="B182" s="858"/>
      <c r="C182" s="10" t="s">
        <v>19</v>
      </c>
      <c r="D182" s="215">
        <v>0.15</v>
      </c>
      <c r="E182" s="179">
        <v>0.14212841172791971</v>
      </c>
      <c r="F182" s="15">
        <v>-5.2477255147201918E-2</v>
      </c>
      <c r="G182" s="20"/>
    </row>
    <row r="183" spans="1:7" x14ac:dyDescent="0.25">
      <c r="A183" s="857" t="s">
        <v>24</v>
      </c>
      <c r="B183" s="858"/>
      <c r="C183" s="10" t="s">
        <v>37</v>
      </c>
      <c r="D183" s="215"/>
      <c r="E183" s="179"/>
      <c r="F183" s="18" t="e">
        <v>#DIV/0!</v>
      </c>
      <c r="G183" s="20"/>
    </row>
    <row r="184" spans="1:7" x14ac:dyDescent="0.25">
      <c r="A184" s="857" t="s">
        <v>25</v>
      </c>
      <c r="B184" s="858"/>
      <c r="C184" s="10" t="s">
        <v>37</v>
      </c>
      <c r="D184" s="215">
        <v>0.15</v>
      </c>
      <c r="E184" s="179">
        <v>0.14978491226723434</v>
      </c>
      <c r="F184" s="15">
        <v>-1.4339182184377095E-3</v>
      </c>
      <c r="G184" s="20"/>
    </row>
    <row r="185" spans="1:7" x14ac:dyDescent="0.25">
      <c r="A185" s="857" t="s">
        <v>26</v>
      </c>
      <c r="B185" s="858"/>
      <c r="C185" s="10" t="s">
        <v>37</v>
      </c>
      <c r="D185" s="215"/>
      <c r="E185" s="179"/>
      <c r="F185" s="18" t="e">
        <v>#DIV/0!</v>
      </c>
      <c r="G185" s="20"/>
    </row>
    <row r="186" spans="1:7" x14ac:dyDescent="0.25">
      <c r="A186" s="857" t="s">
        <v>27</v>
      </c>
      <c r="B186" s="858"/>
      <c r="C186" s="10" t="s">
        <v>37</v>
      </c>
      <c r="D186" s="215"/>
      <c r="E186" s="179"/>
      <c r="F186" s="18" t="e">
        <v>#DIV/0!</v>
      </c>
      <c r="G186" s="20"/>
    </row>
    <row r="187" spans="1:7" x14ac:dyDescent="0.25">
      <c r="A187" s="857" t="s">
        <v>28</v>
      </c>
      <c r="B187" s="858"/>
      <c r="C187" s="10" t="s">
        <v>37</v>
      </c>
      <c r="D187" s="215">
        <v>0.18</v>
      </c>
      <c r="E187" s="179">
        <v>0.16413676272028171</v>
      </c>
      <c r="F187" s="15">
        <v>-8.8129095998434881E-2</v>
      </c>
      <c r="G187" s="20"/>
    </row>
    <row r="188" spans="1:7" x14ac:dyDescent="0.25">
      <c r="A188" s="857" t="s">
        <v>29</v>
      </c>
      <c r="B188" s="858"/>
      <c r="C188" s="10" t="s">
        <v>37</v>
      </c>
      <c r="D188" s="215"/>
      <c r="E188" s="179"/>
      <c r="F188" s="18" t="e">
        <v>#DIV/0!</v>
      </c>
      <c r="G188" s="20"/>
    </row>
    <row r="189" spans="1:7" x14ac:dyDescent="0.25">
      <c r="A189" s="857" t="s">
        <v>30</v>
      </c>
      <c r="B189" s="858"/>
      <c r="C189" s="10" t="s">
        <v>37</v>
      </c>
      <c r="D189" s="215">
        <v>0.18</v>
      </c>
      <c r="E189" s="179">
        <v>0.17965660792664095</v>
      </c>
      <c r="F189" s="15">
        <v>-1.90773374088355E-3</v>
      </c>
      <c r="G189" s="20"/>
    </row>
    <row r="190" spans="1:7" x14ac:dyDescent="0.25">
      <c r="A190" s="857" t="s">
        <v>31</v>
      </c>
      <c r="B190" s="858"/>
      <c r="C190" s="10" t="s">
        <v>37</v>
      </c>
      <c r="D190" s="215"/>
      <c r="E190" s="179"/>
      <c r="F190" s="18" t="e">
        <v>#DIV/0!</v>
      </c>
      <c r="G190" s="20"/>
    </row>
    <row r="191" spans="1:7" x14ac:dyDescent="0.25">
      <c r="A191" s="857" t="s">
        <v>32</v>
      </c>
      <c r="B191" s="858"/>
      <c r="C191" s="10" t="s">
        <v>37</v>
      </c>
      <c r="D191" s="215"/>
      <c r="E191" s="179"/>
      <c r="F191" s="18" t="e">
        <v>#DIV/0!</v>
      </c>
      <c r="G191" s="20"/>
    </row>
    <row r="192" spans="1:7" x14ac:dyDescent="0.25">
      <c r="A192" s="863" t="s">
        <v>74</v>
      </c>
      <c r="B192" s="864"/>
      <c r="C192" s="10"/>
      <c r="D192" s="202"/>
      <c r="E192" s="37"/>
      <c r="F192" s="15"/>
      <c r="G192" s="20"/>
    </row>
    <row r="193" spans="1:238" x14ac:dyDescent="0.25">
      <c r="A193" s="857" t="s">
        <v>27</v>
      </c>
      <c r="B193" s="858"/>
      <c r="C193" s="10" t="s">
        <v>19</v>
      </c>
      <c r="D193" s="202"/>
      <c r="E193" s="37"/>
      <c r="F193" s="18" t="e">
        <v>#DIV/0!</v>
      </c>
      <c r="G193" s="20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  <c r="EC193" s="22"/>
      <c r="ED193" s="22"/>
      <c r="EE193" s="22"/>
      <c r="EF193" s="22"/>
      <c r="EG193" s="22"/>
      <c r="EH193" s="22"/>
      <c r="EI193" s="22"/>
      <c r="EJ193" s="22"/>
      <c r="EK193" s="22"/>
      <c r="EL193" s="22"/>
      <c r="EM193" s="22"/>
      <c r="EN193" s="22"/>
      <c r="EO193" s="22"/>
      <c r="EP193" s="22"/>
      <c r="EQ193" s="22"/>
      <c r="ER193" s="22"/>
      <c r="ES193" s="22"/>
      <c r="ET193" s="22"/>
      <c r="EU193" s="22"/>
      <c r="EV193" s="22"/>
      <c r="EW193" s="22"/>
      <c r="EX193" s="22"/>
      <c r="EY193" s="22"/>
      <c r="EZ193" s="22"/>
      <c r="FA193" s="22"/>
      <c r="FB193" s="22"/>
      <c r="FC193" s="22"/>
      <c r="FD193" s="22"/>
      <c r="FE193" s="22"/>
      <c r="FF193" s="22"/>
      <c r="FG193" s="22"/>
      <c r="FH193" s="22"/>
      <c r="FI193" s="22"/>
      <c r="FJ193" s="22"/>
      <c r="FK193" s="22"/>
      <c r="FL193" s="22"/>
      <c r="FM193" s="22"/>
      <c r="FN193" s="22"/>
      <c r="FO193" s="22"/>
      <c r="FP193" s="22"/>
      <c r="FQ193" s="22"/>
      <c r="FR193" s="22"/>
      <c r="FS193" s="22"/>
      <c r="FT193" s="22"/>
      <c r="FU193" s="22"/>
      <c r="FV193" s="22"/>
      <c r="FW193" s="22"/>
      <c r="FX193" s="22"/>
      <c r="FY193" s="22"/>
      <c r="FZ193" s="22"/>
      <c r="GA193" s="22"/>
      <c r="GB193" s="22"/>
      <c r="GC193" s="22"/>
      <c r="GD193" s="22"/>
      <c r="GE193" s="22"/>
      <c r="GF193" s="22"/>
      <c r="GG193" s="22"/>
      <c r="GH193" s="22"/>
      <c r="GI193" s="22"/>
      <c r="GJ193" s="22"/>
      <c r="GK193" s="22"/>
      <c r="GL193" s="22"/>
      <c r="GM193" s="22"/>
      <c r="GN193" s="22"/>
      <c r="GO193" s="22"/>
      <c r="GP193" s="22"/>
      <c r="GQ193" s="22"/>
      <c r="GR193" s="22"/>
      <c r="GS193" s="22"/>
      <c r="GT193" s="22"/>
      <c r="GU193" s="22"/>
      <c r="GV193" s="22"/>
      <c r="GW193" s="22"/>
      <c r="GX193" s="22"/>
      <c r="GY193" s="22"/>
      <c r="GZ193" s="22"/>
      <c r="HA193" s="22"/>
      <c r="HB193" s="22"/>
      <c r="HC193" s="22"/>
      <c r="HD193" s="22"/>
      <c r="HE193" s="22"/>
      <c r="HF193" s="22"/>
      <c r="HG193" s="22"/>
      <c r="HH193" s="22"/>
      <c r="HI193" s="22"/>
      <c r="HJ193" s="22"/>
      <c r="HK193" s="22"/>
      <c r="HL193" s="22"/>
      <c r="HM193" s="22"/>
      <c r="HN193" s="22"/>
      <c r="HO193" s="22"/>
      <c r="HP193" s="22"/>
      <c r="HQ193" s="22"/>
      <c r="HR193" s="22"/>
      <c r="HS193" s="22"/>
      <c r="HT193" s="22"/>
      <c r="HU193" s="22"/>
      <c r="HV193" s="22"/>
      <c r="HW193" s="22"/>
      <c r="HX193" s="22"/>
      <c r="HY193" s="22"/>
      <c r="HZ193" s="22"/>
      <c r="IA193" s="22"/>
      <c r="IB193" s="22"/>
      <c r="IC193" s="22"/>
      <c r="ID193" s="22"/>
    </row>
    <row r="194" spans="1:238" x14ac:dyDescent="0.25">
      <c r="A194" s="857" t="s">
        <v>28</v>
      </c>
      <c r="B194" s="858"/>
      <c r="C194" s="10" t="s">
        <v>37</v>
      </c>
      <c r="D194" s="202">
        <v>5.0000000000000001E-3</v>
      </c>
      <c r="E194" s="175">
        <v>9.5374849652146731E-4</v>
      </c>
      <c r="F194" s="15">
        <v>-0.80925030069570658</v>
      </c>
      <c r="G194" s="20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  <c r="EZ194" s="22"/>
      <c r="FA194" s="22"/>
      <c r="FB194" s="22"/>
      <c r="FC194" s="22"/>
      <c r="FD194" s="22"/>
      <c r="FE194" s="22"/>
      <c r="FF194" s="22"/>
      <c r="FG194" s="22"/>
      <c r="FH194" s="22"/>
      <c r="FI194" s="22"/>
      <c r="FJ194" s="22"/>
      <c r="FK194" s="22"/>
      <c r="FL194" s="22"/>
      <c r="FM194" s="22"/>
      <c r="FN194" s="22"/>
      <c r="FO194" s="22"/>
      <c r="FP194" s="22"/>
      <c r="FQ194" s="22"/>
      <c r="FR194" s="22"/>
      <c r="FS194" s="22"/>
      <c r="FT194" s="22"/>
      <c r="FU194" s="22"/>
      <c r="FV194" s="22"/>
      <c r="FW194" s="22"/>
      <c r="FX194" s="22"/>
      <c r="FY194" s="22"/>
      <c r="FZ194" s="22"/>
      <c r="GA194" s="22"/>
      <c r="GB194" s="22"/>
      <c r="GC194" s="22"/>
      <c r="GD194" s="22"/>
      <c r="GE194" s="22"/>
      <c r="GF194" s="22"/>
      <c r="GG194" s="22"/>
      <c r="GH194" s="22"/>
      <c r="GI194" s="22"/>
      <c r="GJ194" s="22"/>
      <c r="GK194" s="22"/>
      <c r="GL194" s="22"/>
      <c r="GM194" s="22"/>
      <c r="GN194" s="22"/>
      <c r="GO194" s="22"/>
      <c r="GP194" s="22"/>
      <c r="GQ194" s="22"/>
      <c r="GR194" s="22"/>
      <c r="GS194" s="22"/>
      <c r="GT194" s="22"/>
      <c r="GU194" s="22"/>
      <c r="GV194" s="22"/>
      <c r="GW194" s="22"/>
      <c r="GX194" s="22"/>
      <c r="GY194" s="22"/>
      <c r="GZ194" s="22"/>
      <c r="HA194" s="22"/>
      <c r="HB194" s="22"/>
      <c r="HC194" s="22"/>
      <c r="HD194" s="22"/>
      <c r="HE194" s="22"/>
      <c r="HF194" s="22"/>
      <c r="HG194" s="22"/>
      <c r="HH194" s="22"/>
      <c r="HI194" s="22"/>
      <c r="HJ194" s="22"/>
      <c r="HK194" s="22"/>
      <c r="HL194" s="22"/>
      <c r="HM194" s="22"/>
      <c r="HN194" s="22"/>
      <c r="HO194" s="22"/>
      <c r="HP194" s="22"/>
      <c r="HQ194" s="22"/>
      <c r="HR194" s="22"/>
      <c r="HS194" s="22"/>
      <c r="HT194" s="22"/>
      <c r="HU194" s="22"/>
      <c r="HV194" s="22"/>
      <c r="HW194" s="22"/>
      <c r="HX194" s="22"/>
      <c r="HY194" s="22"/>
      <c r="HZ194" s="22"/>
      <c r="IA194" s="22"/>
      <c r="IB194" s="22"/>
      <c r="IC194" s="22"/>
      <c r="ID194" s="22"/>
    </row>
    <row r="195" spans="1:238" x14ac:dyDescent="0.25">
      <c r="A195" s="857" t="s">
        <v>29</v>
      </c>
      <c r="B195" s="858"/>
      <c r="C195" s="10" t="s">
        <v>37</v>
      </c>
      <c r="D195" s="202"/>
      <c r="E195" s="175"/>
      <c r="F195" s="18" t="e">
        <v>#DIV/0!</v>
      </c>
      <c r="G195" s="20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  <c r="EK195" s="22"/>
      <c r="EL195" s="22"/>
      <c r="EM195" s="22"/>
      <c r="EN195" s="22"/>
      <c r="EO195" s="22"/>
      <c r="EP195" s="22"/>
      <c r="EQ195" s="22"/>
      <c r="ER195" s="22"/>
      <c r="ES195" s="22"/>
      <c r="ET195" s="22"/>
      <c r="EU195" s="22"/>
      <c r="EV195" s="22"/>
      <c r="EW195" s="22"/>
      <c r="EX195" s="22"/>
      <c r="EY195" s="22"/>
      <c r="EZ195" s="22"/>
      <c r="FA195" s="22"/>
      <c r="FB195" s="22"/>
      <c r="FC195" s="22"/>
      <c r="FD195" s="22"/>
      <c r="FE195" s="22"/>
      <c r="FF195" s="22"/>
      <c r="FG195" s="22"/>
      <c r="FH195" s="22"/>
      <c r="FI195" s="22"/>
      <c r="FJ195" s="22"/>
      <c r="FK195" s="22"/>
      <c r="FL195" s="22"/>
      <c r="FM195" s="22"/>
      <c r="FN195" s="22"/>
      <c r="FO195" s="22"/>
      <c r="FP195" s="22"/>
      <c r="FQ195" s="22"/>
      <c r="FR195" s="22"/>
      <c r="FS195" s="22"/>
      <c r="FT195" s="22"/>
      <c r="FU195" s="22"/>
      <c r="FV195" s="22"/>
      <c r="FW195" s="22"/>
      <c r="FX195" s="22"/>
      <c r="FY195" s="22"/>
      <c r="FZ195" s="22"/>
      <c r="GA195" s="22"/>
      <c r="GB195" s="22"/>
      <c r="GC195" s="22"/>
      <c r="GD195" s="22"/>
      <c r="GE195" s="22"/>
      <c r="GF195" s="22"/>
      <c r="GG195" s="22"/>
      <c r="GH195" s="22"/>
      <c r="GI195" s="22"/>
      <c r="GJ195" s="22"/>
      <c r="GK195" s="22"/>
      <c r="GL195" s="22"/>
      <c r="GM195" s="22"/>
      <c r="GN195" s="22"/>
      <c r="GO195" s="22"/>
      <c r="GP195" s="22"/>
      <c r="GQ195" s="22"/>
      <c r="GR195" s="22"/>
      <c r="GS195" s="22"/>
      <c r="GT195" s="22"/>
      <c r="GU195" s="22"/>
      <c r="GV195" s="22"/>
      <c r="GW195" s="22"/>
      <c r="GX195" s="22"/>
      <c r="GY195" s="22"/>
      <c r="GZ195" s="22"/>
      <c r="HA195" s="22"/>
      <c r="HB195" s="22"/>
      <c r="HC195" s="22"/>
      <c r="HD195" s="22"/>
      <c r="HE195" s="22"/>
      <c r="HF195" s="22"/>
      <c r="HG195" s="22"/>
      <c r="HH195" s="22"/>
      <c r="HI195" s="22"/>
      <c r="HJ195" s="22"/>
      <c r="HK195" s="22"/>
      <c r="HL195" s="22"/>
      <c r="HM195" s="22"/>
      <c r="HN195" s="22"/>
      <c r="HO195" s="22"/>
      <c r="HP195" s="22"/>
      <c r="HQ195" s="22"/>
      <c r="HR195" s="22"/>
      <c r="HS195" s="22"/>
      <c r="HT195" s="22"/>
      <c r="HU195" s="22"/>
      <c r="HV195" s="22"/>
      <c r="HW195" s="22"/>
      <c r="HX195" s="22"/>
      <c r="HY195" s="22"/>
      <c r="HZ195" s="22"/>
      <c r="IA195" s="22"/>
      <c r="IB195" s="22"/>
      <c r="IC195" s="22"/>
      <c r="ID195" s="22"/>
    </row>
    <row r="196" spans="1:238" x14ac:dyDescent="0.25">
      <c r="A196" s="857" t="s">
        <v>30</v>
      </c>
      <c r="B196" s="858"/>
      <c r="C196" s="10" t="s">
        <v>37</v>
      </c>
      <c r="D196" s="202">
        <v>5.0000000000000001E-3</v>
      </c>
      <c r="E196" s="175">
        <v>4.9749852656914484E-3</v>
      </c>
      <c r="F196" s="15">
        <v>-5.0029468617103501E-3</v>
      </c>
      <c r="G196" s="20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  <c r="EC196" s="22"/>
      <c r="ED196" s="22"/>
      <c r="EE196" s="22"/>
      <c r="EF196" s="22"/>
      <c r="EG196" s="22"/>
      <c r="EH196" s="22"/>
      <c r="EI196" s="22"/>
      <c r="EJ196" s="22"/>
      <c r="EK196" s="22"/>
      <c r="EL196" s="22"/>
      <c r="EM196" s="22"/>
      <c r="EN196" s="22"/>
      <c r="EO196" s="22"/>
      <c r="EP196" s="22"/>
      <c r="EQ196" s="22"/>
      <c r="ER196" s="22"/>
      <c r="ES196" s="22"/>
      <c r="ET196" s="22"/>
      <c r="EU196" s="22"/>
      <c r="EV196" s="22"/>
      <c r="EW196" s="22"/>
      <c r="EX196" s="22"/>
      <c r="EY196" s="22"/>
      <c r="EZ196" s="22"/>
      <c r="FA196" s="22"/>
      <c r="FB196" s="22"/>
      <c r="FC196" s="22"/>
      <c r="FD196" s="22"/>
      <c r="FE196" s="22"/>
      <c r="FF196" s="22"/>
      <c r="FG196" s="22"/>
      <c r="FH196" s="22"/>
      <c r="FI196" s="22"/>
      <c r="FJ196" s="22"/>
      <c r="FK196" s="22"/>
      <c r="FL196" s="22"/>
      <c r="FM196" s="22"/>
      <c r="FN196" s="22"/>
      <c r="FO196" s="22"/>
      <c r="FP196" s="22"/>
      <c r="FQ196" s="22"/>
      <c r="FR196" s="22"/>
      <c r="FS196" s="22"/>
      <c r="FT196" s="22"/>
      <c r="FU196" s="22"/>
      <c r="FV196" s="22"/>
      <c r="FW196" s="22"/>
      <c r="FX196" s="22"/>
      <c r="FY196" s="22"/>
      <c r="FZ196" s="22"/>
      <c r="GA196" s="22"/>
      <c r="GB196" s="22"/>
      <c r="GC196" s="22"/>
      <c r="GD196" s="22"/>
      <c r="GE196" s="22"/>
      <c r="GF196" s="22"/>
      <c r="GG196" s="22"/>
      <c r="GH196" s="22"/>
      <c r="GI196" s="22"/>
      <c r="GJ196" s="22"/>
      <c r="GK196" s="22"/>
      <c r="GL196" s="22"/>
      <c r="GM196" s="22"/>
      <c r="GN196" s="22"/>
      <c r="GO196" s="22"/>
      <c r="GP196" s="22"/>
      <c r="GQ196" s="22"/>
      <c r="GR196" s="22"/>
      <c r="GS196" s="22"/>
      <c r="GT196" s="22"/>
      <c r="GU196" s="22"/>
      <c r="GV196" s="22"/>
      <c r="GW196" s="22"/>
      <c r="GX196" s="22"/>
      <c r="GY196" s="22"/>
      <c r="GZ196" s="22"/>
      <c r="HA196" s="22"/>
      <c r="HB196" s="22"/>
      <c r="HC196" s="22"/>
      <c r="HD196" s="22"/>
      <c r="HE196" s="22"/>
      <c r="HF196" s="22"/>
      <c r="HG196" s="22"/>
      <c r="HH196" s="22"/>
      <c r="HI196" s="22"/>
      <c r="HJ196" s="22"/>
      <c r="HK196" s="22"/>
      <c r="HL196" s="22"/>
      <c r="HM196" s="22"/>
      <c r="HN196" s="22"/>
      <c r="HO196" s="22"/>
      <c r="HP196" s="22"/>
      <c r="HQ196" s="22"/>
      <c r="HR196" s="22"/>
      <c r="HS196" s="22"/>
      <c r="HT196" s="22"/>
      <c r="HU196" s="22"/>
      <c r="HV196" s="22"/>
      <c r="HW196" s="22"/>
      <c r="HX196" s="22"/>
      <c r="HY196" s="22"/>
      <c r="HZ196" s="22"/>
      <c r="IA196" s="22"/>
      <c r="IB196" s="22"/>
      <c r="IC196" s="22"/>
      <c r="ID196" s="22"/>
    </row>
    <row r="197" spans="1:238" x14ac:dyDescent="0.25">
      <c r="A197" s="857" t="s">
        <v>31</v>
      </c>
      <c r="B197" s="858"/>
      <c r="C197" s="10" t="s">
        <v>37</v>
      </c>
      <c r="D197" s="202"/>
      <c r="E197" s="37"/>
      <c r="F197" s="18" t="e">
        <v>#DIV/0!</v>
      </c>
      <c r="G197" s="20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  <c r="EY197" s="22"/>
      <c r="EZ197" s="22"/>
      <c r="FA197" s="22"/>
      <c r="FB197" s="22"/>
      <c r="FC197" s="22"/>
      <c r="FD197" s="22"/>
      <c r="FE197" s="22"/>
      <c r="FF197" s="22"/>
      <c r="FG197" s="22"/>
      <c r="FH197" s="22"/>
      <c r="FI197" s="22"/>
      <c r="FJ197" s="22"/>
      <c r="FK197" s="22"/>
      <c r="FL197" s="22"/>
      <c r="FM197" s="22"/>
      <c r="FN197" s="22"/>
      <c r="FO197" s="22"/>
      <c r="FP197" s="22"/>
      <c r="FQ197" s="22"/>
      <c r="FR197" s="22"/>
      <c r="FS197" s="22"/>
      <c r="FT197" s="22"/>
      <c r="FU197" s="22"/>
      <c r="FV197" s="22"/>
      <c r="FW197" s="22"/>
      <c r="FX197" s="22"/>
      <c r="FY197" s="22"/>
      <c r="FZ197" s="22"/>
      <c r="GA197" s="22"/>
      <c r="GB197" s="22"/>
      <c r="GC197" s="22"/>
      <c r="GD197" s="22"/>
      <c r="GE197" s="22"/>
      <c r="GF197" s="22"/>
      <c r="GG197" s="22"/>
      <c r="GH197" s="22"/>
      <c r="GI197" s="22"/>
      <c r="GJ197" s="22"/>
      <c r="GK197" s="22"/>
      <c r="GL197" s="22"/>
      <c r="GM197" s="22"/>
      <c r="GN197" s="22"/>
      <c r="GO197" s="22"/>
      <c r="GP197" s="22"/>
      <c r="GQ197" s="22"/>
      <c r="GR197" s="22"/>
      <c r="GS197" s="22"/>
      <c r="GT197" s="22"/>
      <c r="GU197" s="22"/>
      <c r="GV197" s="22"/>
      <c r="GW197" s="22"/>
      <c r="GX197" s="22"/>
      <c r="GY197" s="22"/>
      <c r="GZ197" s="22"/>
      <c r="HA197" s="22"/>
      <c r="HB197" s="22"/>
      <c r="HC197" s="22"/>
      <c r="HD197" s="22"/>
      <c r="HE197" s="22"/>
      <c r="HF197" s="22"/>
      <c r="HG197" s="22"/>
      <c r="HH197" s="22"/>
      <c r="HI197" s="22"/>
      <c r="HJ197" s="22"/>
      <c r="HK197" s="22"/>
      <c r="HL197" s="22"/>
      <c r="HM197" s="22"/>
      <c r="HN197" s="22"/>
      <c r="HO197" s="22"/>
      <c r="HP197" s="22"/>
      <c r="HQ197" s="22"/>
      <c r="HR197" s="22"/>
      <c r="HS197" s="22"/>
      <c r="HT197" s="22"/>
      <c r="HU197" s="22"/>
      <c r="HV197" s="22"/>
      <c r="HW197" s="22"/>
      <c r="HX197" s="22"/>
      <c r="HY197" s="22"/>
      <c r="HZ197" s="22"/>
      <c r="IA197" s="22"/>
      <c r="IB197" s="22"/>
      <c r="IC197" s="22"/>
      <c r="ID197" s="22"/>
    </row>
    <row r="198" spans="1:238" x14ac:dyDescent="0.25">
      <c r="A198" s="857" t="s">
        <v>32</v>
      </c>
      <c r="B198" s="858"/>
      <c r="C198" s="10" t="s">
        <v>37</v>
      </c>
      <c r="D198" s="212"/>
      <c r="E198" s="179"/>
      <c r="F198" s="18" t="e">
        <v>#DIV/0!</v>
      </c>
      <c r="G198" s="20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  <c r="EK198" s="22"/>
      <c r="EL198" s="22"/>
      <c r="EM198" s="22"/>
      <c r="EN198" s="22"/>
      <c r="EO198" s="22"/>
      <c r="EP198" s="22"/>
      <c r="EQ198" s="22"/>
      <c r="ER198" s="22"/>
      <c r="ES198" s="22"/>
      <c r="ET198" s="22"/>
      <c r="EU198" s="22"/>
      <c r="EV198" s="22"/>
      <c r="EW198" s="22"/>
      <c r="EX198" s="22"/>
      <c r="EY198" s="22"/>
      <c r="EZ198" s="22"/>
      <c r="FA198" s="22"/>
      <c r="FB198" s="22"/>
      <c r="FC198" s="22"/>
      <c r="FD198" s="22"/>
      <c r="FE198" s="22"/>
      <c r="FF198" s="22"/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22"/>
      <c r="FT198" s="22"/>
      <c r="FU198" s="22"/>
      <c r="FV198" s="22"/>
      <c r="FW198" s="22"/>
      <c r="FX198" s="22"/>
      <c r="FY198" s="22"/>
      <c r="FZ198" s="22"/>
      <c r="GA198" s="22"/>
      <c r="GB198" s="22"/>
      <c r="GC198" s="22"/>
      <c r="GD198" s="22"/>
      <c r="GE198" s="22"/>
      <c r="GF198" s="22"/>
      <c r="GG198" s="22"/>
      <c r="GH198" s="22"/>
      <c r="GI198" s="22"/>
      <c r="GJ198" s="22"/>
      <c r="GK198" s="22"/>
      <c r="GL198" s="22"/>
      <c r="GM198" s="22"/>
      <c r="GN198" s="22"/>
      <c r="GO198" s="22"/>
      <c r="GP198" s="22"/>
      <c r="GQ198" s="22"/>
      <c r="GR198" s="22"/>
      <c r="GS198" s="22"/>
      <c r="GT198" s="22"/>
      <c r="GU198" s="22"/>
      <c r="GV198" s="22"/>
      <c r="GW198" s="22"/>
      <c r="GX198" s="22"/>
      <c r="GY198" s="22"/>
      <c r="GZ198" s="22"/>
      <c r="HA198" s="22"/>
      <c r="HB198" s="22"/>
      <c r="HC198" s="22"/>
      <c r="HD198" s="22"/>
      <c r="HE198" s="22"/>
      <c r="HF198" s="22"/>
      <c r="HG198" s="22"/>
      <c r="HH198" s="22"/>
      <c r="HI198" s="22"/>
      <c r="HJ198" s="22"/>
      <c r="HK198" s="22"/>
      <c r="HL198" s="22"/>
      <c r="HM198" s="22"/>
      <c r="HN198" s="22"/>
      <c r="HO198" s="22"/>
      <c r="HP198" s="22"/>
      <c r="HQ198" s="22"/>
      <c r="HR198" s="22"/>
      <c r="HS198" s="22"/>
      <c r="HT198" s="22"/>
      <c r="HU198" s="22"/>
      <c r="HV198" s="22"/>
      <c r="HW198" s="22"/>
      <c r="HX198" s="22"/>
      <c r="HY198" s="22"/>
      <c r="HZ198" s="22"/>
      <c r="IA198" s="22"/>
      <c r="IB198" s="22"/>
      <c r="IC198" s="22"/>
      <c r="ID198" s="22"/>
    </row>
    <row r="199" spans="1:238" x14ac:dyDescent="0.25">
      <c r="A199" s="863" t="s">
        <v>75</v>
      </c>
      <c r="B199" s="864"/>
      <c r="C199" s="10"/>
      <c r="D199" s="216"/>
      <c r="E199" s="37"/>
      <c r="F199" s="15"/>
      <c r="G199" s="20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  <c r="EC199" s="22"/>
      <c r="ED199" s="22"/>
      <c r="EE199" s="22"/>
      <c r="EF199" s="22"/>
      <c r="EG199" s="22"/>
      <c r="EH199" s="22"/>
      <c r="EI199" s="22"/>
      <c r="EJ199" s="22"/>
      <c r="EK199" s="22"/>
      <c r="EL199" s="22"/>
      <c r="EM199" s="22"/>
      <c r="EN199" s="22"/>
      <c r="EO199" s="22"/>
      <c r="EP199" s="22"/>
      <c r="EQ199" s="22"/>
      <c r="ER199" s="22"/>
      <c r="ES199" s="22"/>
      <c r="ET199" s="22"/>
      <c r="EU199" s="22"/>
      <c r="EV199" s="22"/>
      <c r="EW199" s="22"/>
      <c r="EX199" s="22"/>
      <c r="EY199" s="22"/>
      <c r="EZ199" s="22"/>
      <c r="FA199" s="22"/>
      <c r="FB199" s="22"/>
      <c r="FC199" s="22"/>
      <c r="FD199" s="22"/>
      <c r="FE199" s="22"/>
      <c r="FF199" s="22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22"/>
      <c r="FT199" s="22"/>
      <c r="FU199" s="22"/>
      <c r="FV199" s="22"/>
      <c r="FW199" s="22"/>
      <c r="FX199" s="22"/>
      <c r="FY199" s="22"/>
      <c r="FZ199" s="22"/>
      <c r="GA199" s="22"/>
      <c r="GB199" s="22"/>
      <c r="GC199" s="22"/>
      <c r="GD199" s="22"/>
      <c r="GE199" s="22"/>
      <c r="GF199" s="22"/>
      <c r="GG199" s="22"/>
      <c r="GH199" s="22"/>
      <c r="GI199" s="22"/>
      <c r="GJ199" s="22"/>
      <c r="GK199" s="22"/>
      <c r="GL199" s="22"/>
      <c r="GM199" s="22"/>
      <c r="GN199" s="22"/>
      <c r="GO199" s="22"/>
      <c r="GP199" s="22"/>
      <c r="GQ199" s="22"/>
      <c r="GR199" s="22"/>
      <c r="GS199" s="22"/>
      <c r="GT199" s="22"/>
      <c r="GU199" s="22"/>
      <c r="GV199" s="22"/>
      <c r="GW199" s="22"/>
      <c r="GX199" s="22"/>
      <c r="GY199" s="22"/>
      <c r="GZ199" s="22"/>
      <c r="HA199" s="22"/>
      <c r="HB199" s="22"/>
      <c r="HC199" s="22"/>
      <c r="HD199" s="22"/>
      <c r="HE199" s="22"/>
      <c r="HF199" s="22"/>
      <c r="HG199" s="22"/>
      <c r="HH199" s="22"/>
      <c r="HI199" s="22"/>
      <c r="HJ199" s="22"/>
      <c r="HK199" s="22"/>
      <c r="HL199" s="22"/>
      <c r="HM199" s="22"/>
      <c r="HN199" s="22"/>
      <c r="HO199" s="22"/>
      <c r="HP199" s="22"/>
      <c r="HQ199" s="22"/>
      <c r="HR199" s="22"/>
      <c r="HS199" s="22"/>
      <c r="HT199" s="22"/>
      <c r="HU199" s="22"/>
      <c r="HV199" s="22"/>
      <c r="HW199" s="22"/>
      <c r="HX199" s="22"/>
      <c r="HY199" s="22"/>
      <c r="HZ199" s="22"/>
      <c r="IA199" s="22"/>
      <c r="IB199" s="22"/>
      <c r="IC199" s="22"/>
      <c r="ID199" s="22"/>
    </row>
    <row r="200" spans="1:238" x14ac:dyDescent="0.25">
      <c r="A200" s="857" t="s">
        <v>27</v>
      </c>
      <c r="B200" s="858"/>
      <c r="C200" s="10" t="s">
        <v>19</v>
      </c>
      <c r="D200" s="216"/>
      <c r="E200" s="37"/>
      <c r="F200" s="18" t="e">
        <v>#DIV/0!</v>
      </c>
      <c r="G200" s="20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  <c r="EC200" s="22"/>
      <c r="ED200" s="22"/>
      <c r="EE200" s="22"/>
      <c r="EF200" s="22"/>
      <c r="EG200" s="22"/>
      <c r="EH200" s="22"/>
      <c r="EI200" s="22"/>
      <c r="EJ200" s="22"/>
      <c r="EK200" s="22"/>
      <c r="EL200" s="22"/>
      <c r="EM200" s="22"/>
      <c r="EN200" s="22"/>
      <c r="EO200" s="22"/>
      <c r="EP200" s="22"/>
      <c r="EQ200" s="22"/>
      <c r="ER200" s="22"/>
      <c r="ES200" s="22"/>
      <c r="ET200" s="22"/>
      <c r="EU200" s="22"/>
      <c r="EV200" s="22"/>
      <c r="EW200" s="22"/>
      <c r="EX200" s="22"/>
      <c r="EY200" s="22"/>
      <c r="EZ200" s="22"/>
      <c r="FA200" s="22"/>
      <c r="FB200" s="22"/>
      <c r="FC200" s="22"/>
      <c r="FD200" s="22"/>
      <c r="FE200" s="22"/>
      <c r="FF200" s="22"/>
      <c r="FG200" s="22"/>
      <c r="FH200" s="22"/>
      <c r="FI200" s="22"/>
      <c r="FJ200" s="22"/>
      <c r="FK200" s="22"/>
      <c r="FL200" s="22"/>
      <c r="FM200" s="22"/>
      <c r="FN200" s="22"/>
      <c r="FO200" s="22"/>
      <c r="FP200" s="22"/>
      <c r="FQ200" s="22"/>
      <c r="FR200" s="22"/>
      <c r="FS200" s="22"/>
      <c r="FT200" s="22"/>
      <c r="FU200" s="22"/>
      <c r="FV200" s="22"/>
      <c r="FW200" s="22"/>
      <c r="FX200" s="22"/>
      <c r="FY200" s="22"/>
      <c r="FZ200" s="22"/>
      <c r="GA200" s="22"/>
      <c r="GB200" s="22"/>
      <c r="GC200" s="22"/>
      <c r="GD200" s="22"/>
      <c r="GE200" s="22"/>
      <c r="GF200" s="22"/>
      <c r="GG200" s="22"/>
      <c r="GH200" s="22"/>
      <c r="GI200" s="22"/>
      <c r="GJ200" s="22"/>
      <c r="GK200" s="22"/>
      <c r="GL200" s="22"/>
      <c r="GM200" s="22"/>
      <c r="GN200" s="22"/>
      <c r="GO200" s="22"/>
      <c r="GP200" s="22"/>
      <c r="GQ200" s="22"/>
      <c r="GR200" s="22"/>
      <c r="GS200" s="22"/>
      <c r="GT200" s="22"/>
      <c r="GU200" s="22"/>
      <c r="GV200" s="22"/>
      <c r="GW200" s="22"/>
      <c r="GX200" s="22"/>
      <c r="GY200" s="22"/>
      <c r="GZ200" s="22"/>
      <c r="HA200" s="22"/>
      <c r="HB200" s="22"/>
      <c r="HC200" s="22"/>
      <c r="HD200" s="22"/>
      <c r="HE200" s="22"/>
      <c r="HF200" s="22"/>
      <c r="HG200" s="22"/>
      <c r="HH200" s="22"/>
      <c r="HI200" s="22"/>
      <c r="HJ200" s="22"/>
      <c r="HK200" s="22"/>
      <c r="HL200" s="22"/>
      <c r="HM200" s="22"/>
      <c r="HN200" s="22"/>
      <c r="HO200" s="22"/>
      <c r="HP200" s="22"/>
      <c r="HQ200" s="22"/>
      <c r="HR200" s="22"/>
      <c r="HS200" s="22"/>
      <c r="HT200" s="22"/>
      <c r="HU200" s="22"/>
      <c r="HV200" s="22"/>
      <c r="HW200" s="22"/>
      <c r="HX200" s="22"/>
      <c r="HY200" s="22"/>
      <c r="HZ200" s="22"/>
      <c r="IA200" s="22"/>
      <c r="IB200" s="22"/>
      <c r="IC200" s="22"/>
      <c r="ID200" s="22"/>
    </row>
    <row r="201" spans="1:238" x14ac:dyDescent="0.25">
      <c r="A201" s="857" t="s">
        <v>28</v>
      </c>
      <c r="B201" s="858"/>
      <c r="C201" s="10" t="s">
        <v>37</v>
      </c>
      <c r="D201" s="216"/>
      <c r="E201" s="37"/>
      <c r="F201" s="18" t="e">
        <v>#DIV/0!</v>
      </c>
      <c r="G201" s="20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  <c r="CI201" s="22"/>
      <c r="CJ201" s="22"/>
      <c r="CK201" s="22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  <c r="DI201" s="22"/>
      <c r="DJ201" s="22"/>
      <c r="DK201" s="22"/>
      <c r="DL201" s="22"/>
      <c r="DM201" s="22"/>
      <c r="DN201" s="22"/>
      <c r="DO201" s="22"/>
      <c r="DP201" s="22"/>
      <c r="DQ201" s="22"/>
      <c r="DR201" s="22"/>
      <c r="DS201" s="22"/>
      <c r="DT201" s="22"/>
      <c r="DU201" s="22"/>
      <c r="DV201" s="22"/>
      <c r="DW201" s="22"/>
      <c r="DX201" s="22"/>
      <c r="DY201" s="22"/>
      <c r="DZ201" s="22"/>
      <c r="EA201" s="22"/>
      <c r="EB201" s="22"/>
      <c r="EC201" s="22"/>
      <c r="ED201" s="22"/>
      <c r="EE201" s="22"/>
      <c r="EF201" s="22"/>
      <c r="EG201" s="22"/>
      <c r="EH201" s="22"/>
      <c r="EI201" s="22"/>
      <c r="EJ201" s="22"/>
      <c r="EK201" s="22"/>
      <c r="EL201" s="22"/>
      <c r="EM201" s="22"/>
      <c r="EN201" s="22"/>
      <c r="EO201" s="22"/>
      <c r="EP201" s="22"/>
      <c r="EQ201" s="22"/>
      <c r="ER201" s="22"/>
      <c r="ES201" s="22"/>
      <c r="ET201" s="22"/>
      <c r="EU201" s="22"/>
      <c r="EV201" s="22"/>
      <c r="EW201" s="22"/>
      <c r="EX201" s="22"/>
      <c r="EY201" s="22"/>
      <c r="EZ201" s="22"/>
      <c r="FA201" s="22"/>
      <c r="FB201" s="22"/>
      <c r="FC201" s="22"/>
      <c r="FD201" s="22"/>
      <c r="FE201" s="22"/>
      <c r="FF201" s="22"/>
      <c r="FG201" s="22"/>
      <c r="FH201" s="22"/>
      <c r="FI201" s="22"/>
      <c r="FJ201" s="22"/>
      <c r="FK201" s="22"/>
      <c r="FL201" s="22"/>
      <c r="FM201" s="22"/>
      <c r="FN201" s="22"/>
      <c r="FO201" s="22"/>
      <c r="FP201" s="22"/>
      <c r="FQ201" s="22"/>
      <c r="FR201" s="22"/>
      <c r="FS201" s="22"/>
      <c r="FT201" s="22"/>
      <c r="FU201" s="22"/>
      <c r="FV201" s="22"/>
      <c r="FW201" s="22"/>
      <c r="FX201" s="22"/>
      <c r="FY201" s="22"/>
      <c r="FZ201" s="22"/>
      <c r="GA201" s="22"/>
      <c r="GB201" s="22"/>
      <c r="GC201" s="22"/>
      <c r="GD201" s="22"/>
      <c r="GE201" s="22"/>
      <c r="GF201" s="22"/>
      <c r="GG201" s="22"/>
      <c r="GH201" s="22"/>
      <c r="GI201" s="22"/>
      <c r="GJ201" s="22"/>
      <c r="GK201" s="22"/>
      <c r="GL201" s="22"/>
      <c r="GM201" s="22"/>
      <c r="GN201" s="22"/>
      <c r="GO201" s="22"/>
      <c r="GP201" s="22"/>
      <c r="GQ201" s="22"/>
      <c r="GR201" s="22"/>
      <c r="GS201" s="22"/>
      <c r="GT201" s="22"/>
      <c r="GU201" s="22"/>
      <c r="GV201" s="22"/>
      <c r="GW201" s="22"/>
      <c r="GX201" s="22"/>
      <c r="GY201" s="22"/>
      <c r="GZ201" s="22"/>
      <c r="HA201" s="22"/>
      <c r="HB201" s="22"/>
      <c r="HC201" s="22"/>
      <c r="HD201" s="22"/>
      <c r="HE201" s="22"/>
      <c r="HF201" s="22"/>
      <c r="HG201" s="22"/>
      <c r="HH201" s="22"/>
      <c r="HI201" s="22"/>
      <c r="HJ201" s="22"/>
      <c r="HK201" s="22"/>
      <c r="HL201" s="22"/>
      <c r="HM201" s="22"/>
      <c r="HN201" s="22"/>
      <c r="HO201" s="22"/>
      <c r="HP201" s="22"/>
      <c r="HQ201" s="22"/>
      <c r="HR201" s="22"/>
      <c r="HS201" s="22"/>
      <c r="HT201" s="22"/>
      <c r="HU201" s="22"/>
      <c r="HV201" s="22"/>
      <c r="HW201" s="22"/>
      <c r="HX201" s="22"/>
      <c r="HY201" s="22"/>
      <c r="HZ201" s="22"/>
      <c r="IA201" s="22"/>
      <c r="IB201" s="22"/>
      <c r="IC201" s="22"/>
      <c r="ID201" s="22"/>
    </row>
    <row r="202" spans="1:238" x14ac:dyDescent="0.25">
      <c r="A202" s="857" t="s">
        <v>29</v>
      </c>
      <c r="B202" s="858"/>
      <c r="C202" s="10" t="s">
        <v>37</v>
      </c>
      <c r="D202" s="216"/>
      <c r="E202" s="37"/>
      <c r="F202" s="18" t="e">
        <v>#DIV/0!</v>
      </c>
      <c r="G202" s="20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  <c r="CI202" s="22"/>
      <c r="CJ202" s="22"/>
      <c r="CK202" s="22"/>
      <c r="CL202" s="22"/>
      <c r="CM202" s="22"/>
      <c r="CN202" s="22"/>
      <c r="CO202" s="22"/>
      <c r="CP202" s="22"/>
      <c r="CQ202" s="22"/>
      <c r="CR202" s="22"/>
      <c r="CS202" s="22"/>
      <c r="CT202" s="22"/>
      <c r="CU202" s="22"/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  <c r="DI202" s="22"/>
      <c r="DJ202" s="22"/>
      <c r="DK202" s="22"/>
      <c r="DL202" s="22"/>
      <c r="DM202" s="22"/>
      <c r="DN202" s="22"/>
      <c r="DO202" s="22"/>
      <c r="DP202" s="22"/>
      <c r="DQ202" s="22"/>
      <c r="DR202" s="22"/>
      <c r="DS202" s="22"/>
      <c r="DT202" s="22"/>
      <c r="DU202" s="22"/>
      <c r="DV202" s="22"/>
      <c r="DW202" s="22"/>
      <c r="DX202" s="22"/>
      <c r="DY202" s="22"/>
      <c r="DZ202" s="22"/>
      <c r="EA202" s="22"/>
      <c r="EB202" s="22"/>
      <c r="EC202" s="22"/>
      <c r="ED202" s="22"/>
      <c r="EE202" s="22"/>
      <c r="EF202" s="22"/>
      <c r="EG202" s="22"/>
      <c r="EH202" s="22"/>
      <c r="EI202" s="22"/>
      <c r="EJ202" s="22"/>
      <c r="EK202" s="22"/>
      <c r="EL202" s="22"/>
      <c r="EM202" s="22"/>
      <c r="EN202" s="22"/>
      <c r="EO202" s="22"/>
      <c r="EP202" s="22"/>
      <c r="EQ202" s="22"/>
      <c r="ER202" s="22"/>
      <c r="ES202" s="22"/>
      <c r="ET202" s="22"/>
      <c r="EU202" s="22"/>
      <c r="EV202" s="22"/>
      <c r="EW202" s="22"/>
      <c r="EX202" s="22"/>
      <c r="EY202" s="22"/>
      <c r="EZ202" s="22"/>
      <c r="FA202" s="22"/>
      <c r="FB202" s="22"/>
      <c r="FC202" s="22"/>
      <c r="FD202" s="22"/>
      <c r="FE202" s="22"/>
      <c r="FF202" s="22"/>
      <c r="FG202" s="22"/>
      <c r="FH202" s="22"/>
      <c r="FI202" s="22"/>
      <c r="FJ202" s="22"/>
      <c r="FK202" s="22"/>
      <c r="FL202" s="22"/>
      <c r="FM202" s="22"/>
      <c r="FN202" s="22"/>
      <c r="FO202" s="22"/>
      <c r="FP202" s="22"/>
      <c r="FQ202" s="22"/>
      <c r="FR202" s="22"/>
      <c r="FS202" s="22"/>
      <c r="FT202" s="22"/>
      <c r="FU202" s="22"/>
      <c r="FV202" s="22"/>
      <c r="FW202" s="22"/>
      <c r="FX202" s="22"/>
      <c r="FY202" s="22"/>
      <c r="FZ202" s="22"/>
      <c r="GA202" s="22"/>
      <c r="GB202" s="22"/>
      <c r="GC202" s="22"/>
      <c r="GD202" s="22"/>
      <c r="GE202" s="22"/>
      <c r="GF202" s="22"/>
      <c r="GG202" s="22"/>
      <c r="GH202" s="22"/>
      <c r="GI202" s="22"/>
      <c r="GJ202" s="22"/>
      <c r="GK202" s="22"/>
      <c r="GL202" s="22"/>
      <c r="GM202" s="22"/>
      <c r="GN202" s="22"/>
      <c r="GO202" s="22"/>
      <c r="GP202" s="22"/>
      <c r="GQ202" s="22"/>
      <c r="GR202" s="22"/>
      <c r="GS202" s="22"/>
      <c r="GT202" s="22"/>
      <c r="GU202" s="22"/>
      <c r="GV202" s="22"/>
      <c r="GW202" s="22"/>
      <c r="GX202" s="22"/>
      <c r="GY202" s="22"/>
      <c r="GZ202" s="22"/>
      <c r="HA202" s="22"/>
      <c r="HB202" s="22"/>
      <c r="HC202" s="22"/>
      <c r="HD202" s="22"/>
      <c r="HE202" s="22"/>
      <c r="HF202" s="22"/>
      <c r="HG202" s="22"/>
      <c r="HH202" s="22"/>
      <c r="HI202" s="22"/>
      <c r="HJ202" s="22"/>
      <c r="HK202" s="22"/>
      <c r="HL202" s="22"/>
      <c r="HM202" s="22"/>
      <c r="HN202" s="22"/>
      <c r="HO202" s="22"/>
      <c r="HP202" s="22"/>
      <c r="HQ202" s="22"/>
      <c r="HR202" s="22"/>
      <c r="HS202" s="22"/>
      <c r="HT202" s="22"/>
      <c r="HU202" s="22"/>
      <c r="HV202" s="22"/>
      <c r="HW202" s="22"/>
      <c r="HX202" s="22"/>
      <c r="HY202" s="22"/>
      <c r="HZ202" s="22"/>
      <c r="IA202" s="22"/>
      <c r="IB202" s="22"/>
      <c r="IC202" s="22"/>
      <c r="ID202" s="22"/>
    </row>
    <row r="203" spans="1:238" x14ac:dyDescent="0.25">
      <c r="A203" s="857" t="s">
        <v>76</v>
      </c>
      <c r="B203" s="858"/>
      <c r="C203" s="10" t="s">
        <v>37</v>
      </c>
      <c r="D203" s="216"/>
      <c r="E203" s="37"/>
      <c r="F203" s="18" t="e">
        <v>#DIV/0!</v>
      </c>
      <c r="G203" s="20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  <c r="CM203" s="22"/>
      <c r="CN203" s="22"/>
      <c r="CO203" s="22"/>
      <c r="CP203" s="22"/>
      <c r="CQ203" s="22"/>
      <c r="CR203" s="22"/>
      <c r="CS203" s="22"/>
      <c r="CT203" s="22"/>
      <c r="CU203" s="22"/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  <c r="DI203" s="22"/>
      <c r="DJ203" s="22"/>
      <c r="DK203" s="22"/>
      <c r="DL203" s="22"/>
      <c r="DM203" s="22"/>
      <c r="DN203" s="22"/>
      <c r="DO203" s="22"/>
      <c r="DP203" s="22"/>
      <c r="DQ203" s="22"/>
      <c r="DR203" s="22"/>
      <c r="DS203" s="22"/>
      <c r="DT203" s="22"/>
      <c r="DU203" s="22"/>
      <c r="DV203" s="22"/>
      <c r="DW203" s="22"/>
      <c r="DX203" s="22"/>
      <c r="DY203" s="22"/>
      <c r="DZ203" s="22"/>
      <c r="EA203" s="22"/>
      <c r="EB203" s="22"/>
      <c r="EC203" s="22"/>
      <c r="ED203" s="22"/>
      <c r="EE203" s="22"/>
      <c r="EF203" s="22"/>
      <c r="EG203" s="22"/>
      <c r="EH203" s="22"/>
      <c r="EI203" s="22"/>
      <c r="EJ203" s="22"/>
      <c r="EK203" s="22"/>
      <c r="EL203" s="22"/>
      <c r="EM203" s="22"/>
      <c r="EN203" s="22"/>
      <c r="EO203" s="22"/>
      <c r="EP203" s="22"/>
      <c r="EQ203" s="22"/>
      <c r="ER203" s="22"/>
      <c r="ES203" s="22"/>
      <c r="ET203" s="22"/>
      <c r="EU203" s="22"/>
      <c r="EV203" s="22"/>
      <c r="EW203" s="22"/>
      <c r="EX203" s="22"/>
      <c r="EY203" s="22"/>
      <c r="EZ203" s="22"/>
      <c r="FA203" s="22"/>
      <c r="FB203" s="22"/>
      <c r="FC203" s="22"/>
      <c r="FD203" s="22"/>
      <c r="FE203" s="22"/>
      <c r="FF203" s="22"/>
      <c r="FG203" s="22"/>
      <c r="FH203" s="22"/>
      <c r="FI203" s="22"/>
      <c r="FJ203" s="22"/>
      <c r="FK203" s="22"/>
      <c r="FL203" s="22"/>
      <c r="FM203" s="22"/>
      <c r="FN203" s="22"/>
      <c r="FO203" s="22"/>
      <c r="FP203" s="22"/>
      <c r="FQ203" s="22"/>
      <c r="FR203" s="22"/>
      <c r="FS203" s="22"/>
      <c r="FT203" s="22"/>
      <c r="FU203" s="22"/>
      <c r="FV203" s="22"/>
      <c r="FW203" s="22"/>
      <c r="FX203" s="22"/>
      <c r="FY203" s="22"/>
      <c r="FZ203" s="22"/>
      <c r="GA203" s="22"/>
      <c r="GB203" s="22"/>
      <c r="GC203" s="22"/>
      <c r="GD203" s="22"/>
      <c r="GE203" s="22"/>
      <c r="GF203" s="22"/>
      <c r="GG203" s="22"/>
      <c r="GH203" s="22"/>
      <c r="GI203" s="22"/>
      <c r="GJ203" s="22"/>
      <c r="GK203" s="22"/>
      <c r="GL203" s="22"/>
      <c r="GM203" s="22"/>
      <c r="GN203" s="22"/>
      <c r="GO203" s="22"/>
      <c r="GP203" s="22"/>
      <c r="GQ203" s="22"/>
      <c r="GR203" s="22"/>
      <c r="GS203" s="22"/>
      <c r="GT203" s="22"/>
      <c r="GU203" s="22"/>
      <c r="GV203" s="22"/>
      <c r="GW203" s="22"/>
      <c r="GX203" s="22"/>
      <c r="GY203" s="22"/>
      <c r="GZ203" s="22"/>
      <c r="HA203" s="22"/>
      <c r="HB203" s="22"/>
      <c r="HC203" s="22"/>
      <c r="HD203" s="22"/>
      <c r="HE203" s="22"/>
      <c r="HF203" s="22"/>
      <c r="HG203" s="22"/>
      <c r="HH203" s="22"/>
      <c r="HI203" s="22"/>
      <c r="HJ203" s="22"/>
      <c r="HK203" s="22"/>
      <c r="HL203" s="22"/>
      <c r="HM203" s="22"/>
      <c r="HN203" s="22"/>
      <c r="HO203" s="22"/>
      <c r="HP203" s="22"/>
      <c r="HQ203" s="22"/>
      <c r="HR203" s="22"/>
      <c r="HS203" s="22"/>
      <c r="HT203" s="22"/>
      <c r="HU203" s="22"/>
      <c r="HV203" s="22"/>
      <c r="HW203" s="22"/>
      <c r="HX203" s="22"/>
      <c r="HY203" s="22"/>
      <c r="HZ203" s="22"/>
      <c r="IA203" s="22"/>
      <c r="IB203" s="22"/>
      <c r="IC203" s="22"/>
      <c r="ID203" s="22"/>
    </row>
    <row r="204" spans="1:238" x14ac:dyDescent="0.25">
      <c r="A204" s="857" t="s">
        <v>31</v>
      </c>
      <c r="B204" s="858"/>
      <c r="C204" s="10" t="s">
        <v>37</v>
      </c>
      <c r="D204" s="216"/>
      <c r="E204" s="37"/>
      <c r="F204" s="18" t="e">
        <v>#DIV/0!</v>
      </c>
      <c r="G204" s="20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  <c r="CI204" s="22"/>
      <c r="CJ204" s="22"/>
      <c r="CK204" s="22"/>
      <c r="CL204" s="22"/>
      <c r="CM204" s="22"/>
      <c r="CN204" s="22"/>
      <c r="CO204" s="22"/>
      <c r="CP204" s="22"/>
      <c r="CQ204" s="22"/>
      <c r="CR204" s="22"/>
      <c r="CS204" s="22"/>
      <c r="CT204" s="22"/>
      <c r="CU204" s="22"/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22"/>
      <c r="DG204" s="22"/>
      <c r="DH204" s="22"/>
      <c r="DI204" s="22"/>
      <c r="DJ204" s="22"/>
      <c r="DK204" s="22"/>
      <c r="DL204" s="22"/>
      <c r="DM204" s="22"/>
      <c r="DN204" s="22"/>
      <c r="DO204" s="22"/>
      <c r="DP204" s="22"/>
      <c r="DQ204" s="22"/>
      <c r="DR204" s="22"/>
      <c r="DS204" s="22"/>
      <c r="DT204" s="22"/>
      <c r="DU204" s="22"/>
      <c r="DV204" s="22"/>
      <c r="DW204" s="22"/>
      <c r="DX204" s="22"/>
      <c r="DY204" s="22"/>
      <c r="DZ204" s="22"/>
      <c r="EA204" s="22"/>
      <c r="EB204" s="22"/>
      <c r="EC204" s="22"/>
      <c r="ED204" s="22"/>
      <c r="EE204" s="22"/>
      <c r="EF204" s="22"/>
      <c r="EG204" s="22"/>
      <c r="EH204" s="22"/>
      <c r="EI204" s="22"/>
      <c r="EJ204" s="22"/>
      <c r="EK204" s="22"/>
      <c r="EL204" s="22"/>
      <c r="EM204" s="22"/>
      <c r="EN204" s="22"/>
      <c r="EO204" s="22"/>
      <c r="EP204" s="22"/>
      <c r="EQ204" s="22"/>
      <c r="ER204" s="22"/>
      <c r="ES204" s="22"/>
      <c r="ET204" s="22"/>
      <c r="EU204" s="22"/>
      <c r="EV204" s="22"/>
      <c r="EW204" s="22"/>
      <c r="EX204" s="22"/>
      <c r="EY204" s="22"/>
      <c r="EZ204" s="22"/>
      <c r="FA204" s="22"/>
      <c r="FB204" s="22"/>
      <c r="FC204" s="22"/>
      <c r="FD204" s="22"/>
      <c r="FE204" s="22"/>
      <c r="FF204" s="22"/>
      <c r="FG204" s="22"/>
      <c r="FH204" s="22"/>
      <c r="FI204" s="22"/>
      <c r="FJ204" s="22"/>
      <c r="FK204" s="22"/>
      <c r="FL204" s="22"/>
      <c r="FM204" s="22"/>
      <c r="FN204" s="22"/>
      <c r="FO204" s="22"/>
      <c r="FP204" s="22"/>
      <c r="FQ204" s="22"/>
      <c r="FR204" s="22"/>
      <c r="FS204" s="22"/>
      <c r="FT204" s="22"/>
      <c r="FU204" s="22"/>
      <c r="FV204" s="22"/>
      <c r="FW204" s="22"/>
      <c r="FX204" s="22"/>
      <c r="FY204" s="22"/>
      <c r="FZ204" s="22"/>
      <c r="GA204" s="22"/>
      <c r="GB204" s="22"/>
      <c r="GC204" s="22"/>
      <c r="GD204" s="22"/>
      <c r="GE204" s="22"/>
      <c r="GF204" s="22"/>
      <c r="GG204" s="22"/>
      <c r="GH204" s="22"/>
      <c r="GI204" s="22"/>
      <c r="GJ204" s="22"/>
      <c r="GK204" s="22"/>
      <c r="GL204" s="22"/>
      <c r="GM204" s="22"/>
      <c r="GN204" s="22"/>
      <c r="GO204" s="22"/>
      <c r="GP204" s="22"/>
      <c r="GQ204" s="22"/>
      <c r="GR204" s="22"/>
      <c r="GS204" s="22"/>
      <c r="GT204" s="22"/>
      <c r="GU204" s="22"/>
      <c r="GV204" s="22"/>
      <c r="GW204" s="22"/>
      <c r="GX204" s="22"/>
      <c r="GY204" s="22"/>
      <c r="GZ204" s="22"/>
      <c r="HA204" s="22"/>
      <c r="HB204" s="22"/>
      <c r="HC204" s="22"/>
      <c r="HD204" s="22"/>
      <c r="HE204" s="22"/>
      <c r="HF204" s="22"/>
      <c r="HG204" s="22"/>
      <c r="HH204" s="22"/>
      <c r="HI204" s="22"/>
      <c r="HJ204" s="22"/>
      <c r="HK204" s="22"/>
      <c r="HL204" s="22"/>
      <c r="HM204" s="22"/>
      <c r="HN204" s="22"/>
      <c r="HO204" s="22"/>
      <c r="HP204" s="22"/>
      <c r="HQ204" s="22"/>
      <c r="HR204" s="22"/>
      <c r="HS204" s="22"/>
      <c r="HT204" s="22"/>
      <c r="HU204" s="22"/>
      <c r="HV204" s="22"/>
      <c r="HW204" s="22"/>
      <c r="HX204" s="22"/>
      <c r="HY204" s="22"/>
      <c r="HZ204" s="22"/>
      <c r="IA204" s="22"/>
      <c r="IB204" s="22"/>
      <c r="IC204" s="22"/>
      <c r="ID204" s="22"/>
    </row>
    <row r="205" spans="1:238" x14ac:dyDescent="0.25">
      <c r="A205" s="857" t="s">
        <v>77</v>
      </c>
      <c r="B205" s="858"/>
      <c r="C205" s="10" t="s">
        <v>37</v>
      </c>
      <c r="D205" s="216"/>
      <c r="E205" s="37"/>
      <c r="F205" s="18" t="e">
        <v>#DIV/0!</v>
      </c>
      <c r="G205" s="20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  <c r="DI205" s="22"/>
      <c r="DJ205" s="22"/>
      <c r="DK205" s="22"/>
      <c r="DL205" s="22"/>
      <c r="DM205" s="22"/>
      <c r="DN205" s="22"/>
      <c r="DO205" s="22"/>
      <c r="DP205" s="22"/>
      <c r="DQ205" s="22"/>
      <c r="DR205" s="22"/>
      <c r="DS205" s="22"/>
      <c r="DT205" s="22"/>
      <c r="DU205" s="22"/>
      <c r="DV205" s="22"/>
      <c r="DW205" s="22"/>
      <c r="DX205" s="22"/>
      <c r="DY205" s="22"/>
      <c r="DZ205" s="22"/>
      <c r="EA205" s="22"/>
      <c r="EB205" s="22"/>
      <c r="EC205" s="22"/>
      <c r="ED205" s="22"/>
      <c r="EE205" s="22"/>
      <c r="EF205" s="22"/>
      <c r="EG205" s="22"/>
      <c r="EH205" s="22"/>
      <c r="EI205" s="22"/>
      <c r="EJ205" s="22"/>
      <c r="EK205" s="22"/>
      <c r="EL205" s="22"/>
      <c r="EM205" s="22"/>
      <c r="EN205" s="22"/>
      <c r="EO205" s="22"/>
      <c r="EP205" s="22"/>
      <c r="EQ205" s="22"/>
      <c r="ER205" s="22"/>
      <c r="ES205" s="22"/>
      <c r="ET205" s="22"/>
      <c r="EU205" s="22"/>
      <c r="EV205" s="22"/>
      <c r="EW205" s="22"/>
      <c r="EX205" s="22"/>
      <c r="EY205" s="22"/>
      <c r="EZ205" s="22"/>
      <c r="FA205" s="22"/>
      <c r="FB205" s="22"/>
      <c r="FC205" s="22"/>
      <c r="FD205" s="22"/>
      <c r="FE205" s="22"/>
      <c r="FF205" s="22"/>
      <c r="FG205" s="22"/>
      <c r="FH205" s="22"/>
      <c r="FI205" s="22"/>
      <c r="FJ205" s="22"/>
      <c r="FK205" s="22"/>
      <c r="FL205" s="22"/>
      <c r="FM205" s="22"/>
      <c r="FN205" s="22"/>
      <c r="FO205" s="22"/>
      <c r="FP205" s="22"/>
      <c r="FQ205" s="22"/>
      <c r="FR205" s="22"/>
      <c r="FS205" s="22"/>
      <c r="FT205" s="22"/>
      <c r="FU205" s="22"/>
      <c r="FV205" s="22"/>
      <c r="FW205" s="22"/>
      <c r="FX205" s="22"/>
      <c r="FY205" s="22"/>
      <c r="FZ205" s="22"/>
      <c r="GA205" s="22"/>
      <c r="GB205" s="22"/>
      <c r="GC205" s="22"/>
      <c r="GD205" s="22"/>
      <c r="GE205" s="22"/>
      <c r="GF205" s="22"/>
      <c r="GG205" s="22"/>
      <c r="GH205" s="22"/>
      <c r="GI205" s="22"/>
      <c r="GJ205" s="22"/>
      <c r="GK205" s="22"/>
      <c r="GL205" s="22"/>
      <c r="GM205" s="22"/>
      <c r="GN205" s="22"/>
      <c r="GO205" s="22"/>
      <c r="GP205" s="22"/>
      <c r="GQ205" s="22"/>
      <c r="GR205" s="22"/>
      <c r="GS205" s="22"/>
      <c r="GT205" s="22"/>
      <c r="GU205" s="22"/>
      <c r="GV205" s="22"/>
      <c r="GW205" s="22"/>
      <c r="GX205" s="22"/>
      <c r="GY205" s="22"/>
      <c r="GZ205" s="22"/>
      <c r="HA205" s="22"/>
      <c r="HB205" s="22"/>
      <c r="HC205" s="22"/>
      <c r="HD205" s="22"/>
      <c r="HE205" s="22"/>
      <c r="HF205" s="22"/>
      <c r="HG205" s="22"/>
      <c r="HH205" s="22"/>
      <c r="HI205" s="22"/>
      <c r="HJ205" s="22"/>
      <c r="HK205" s="22"/>
      <c r="HL205" s="22"/>
      <c r="HM205" s="22"/>
      <c r="HN205" s="22"/>
      <c r="HO205" s="22"/>
      <c r="HP205" s="22"/>
      <c r="HQ205" s="22"/>
      <c r="HR205" s="22"/>
      <c r="HS205" s="22"/>
      <c r="HT205" s="22"/>
      <c r="HU205" s="22"/>
      <c r="HV205" s="22"/>
      <c r="HW205" s="22"/>
      <c r="HX205" s="22"/>
      <c r="HY205" s="22"/>
      <c r="HZ205" s="22"/>
      <c r="IA205" s="22"/>
      <c r="IB205" s="22"/>
      <c r="IC205" s="22"/>
      <c r="ID205" s="22"/>
    </row>
    <row r="206" spans="1:238" x14ac:dyDescent="0.25">
      <c r="A206" s="863" t="s">
        <v>78</v>
      </c>
      <c r="B206" s="864"/>
      <c r="C206" s="10" t="s">
        <v>37</v>
      </c>
      <c r="D206" s="202"/>
      <c r="E206" s="37"/>
      <c r="F206" s="15"/>
      <c r="G206" s="20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</row>
    <row r="207" spans="1:238" x14ac:dyDescent="0.25">
      <c r="A207" s="857" t="s">
        <v>23</v>
      </c>
      <c r="B207" s="858"/>
      <c r="C207" s="10" t="s">
        <v>19</v>
      </c>
      <c r="D207" s="215">
        <v>0.5</v>
      </c>
      <c r="E207" s="179">
        <v>0.45134165945344384</v>
      </c>
      <c r="F207" s="15">
        <v>-9.7316681093112312E-2</v>
      </c>
      <c r="G207" s="20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  <c r="CZ207" s="22"/>
      <c r="DA207" s="22"/>
      <c r="DB207" s="22"/>
      <c r="DC207" s="22"/>
      <c r="DD207" s="22"/>
      <c r="DE207" s="22"/>
      <c r="DF207" s="22"/>
      <c r="DG207" s="22"/>
      <c r="DH207" s="22"/>
      <c r="DI207" s="22"/>
      <c r="DJ207" s="22"/>
      <c r="DK207" s="22"/>
      <c r="DL207" s="22"/>
      <c r="DM207" s="22"/>
      <c r="DN207" s="22"/>
      <c r="DO207" s="22"/>
      <c r="DP207" s="22"/>
      <c r="DQ207" s="22"/>
      <c r="DR207" s="22"/>
      <c r="DS207" s="22"/>
      <c r="DT207" s="22"/>
      <c r="DU207" s="22"/>
      <c r="DV207" s="22"/>
      <c r="DW207" s="22"/>
      <c r="DX207" s="22"/>
      <c r="DY207" s="22"/>
      <c r="DZ207" s="22"/>
      <c r="EA207" s="22"/>
      <c r="EB207" s="22"/>
      <c r="EC207" s="22"/>
      <c r="ED207" s="22"/>
      <c r="EE207" s="22"/>
      <c r="EF207" s="22"/>
      <c r="EG207" s="22"/>
      <c r="EH207" s="22"/>
      <c r="EI207" s="22"/>
      <c r="EJ207" s="22"/>
      <c r="EK207" s="22"/>
      <c r="EL207" s="22"/>
      <c r="EM207" s="22"/>
      <c r="EN207" s="22"/>
      <c r="EO207" s="22"/>
      <c r="EP207" s="22"/>
      <c r="EQ207" s="22"/>
      <c r="ER207" s="22"/>
      <c r="ES207" s="22"/>
      <c r="ET207" s="22"/>
      <c r="EU207" s="22"/>
      <c r="EV207" s="22"/>
      <c r="EW207" s="22"/>
      <c r="EX207" s="22"/>
      <c r="EY207" s="22"/>
      <c r="EZ207" s="22"/>
      <c r="FA207" s="22"/>
      <c r="FB207" s="22"/>
      <c r="FC207" s="22"/>
      <c r="FD207" s="22"/>
      <c r="FE207" s="22"/>
      <c r="FF207" s="22"/>
      <c r="FG207" s="22"/>
      <c r="FH207" s="22"/>
      <c r="FI207" s="22"/>
      <c r="FJ207" s="22"/>
      <c r="FK207" s="22"/>
      <c r="FL207" s="22"/>
      <c r="FM207" s="22"/>
      <c r="FN207" s="22"/>
      <c r="FO207" s="22"/>
      <c r="FP207" s="22"/>
      <c r="FQ207" s="22"/>
      <c r="FR207" s="22"/>
      <c r="FS207" s="22"/>
      <c r="FT207" s="22"/>
      <c r="FU207" s="22"/>
      <c r="FV207" s="22"/>
      <c r="FW207" s="22"/>
      <c r="FX207" s="22"/>
      <c r="FY207" s="22"/>
      <c r="FZ207" s="22"/>
      <c r="GA207" s="22"/>
      <c r="GB207" s="22"/>
      <c r="GC207" s="22"/>
      <c r="GD207" s="22"/>
      <c r="GE207" s="22"/>
      <c r="GF207" s="22"/>
      <c r="GG207" s="22"/>
      <c r="GH207" s="22"/>
      <c r="GI207" s="22"/>
      <c r="GJ207" s="22"/>
      <c r="GK207" s="22"/>
      <c r="GL207" s="22"/>
      <c r="GM207" s="22"/>
      <c r="GN207" s="22"/>
      <c r="GO207" s="22"/>
      <c r="GP207" s="22"/>
      <c r="GQ207" s="22"/>
      <c r="GR207" s="22"/>
      <c r="GS207" s="22"/>
      <c r="GT207" s="22"/>
      <c r="GU207" s="22"/>
      <c r="GV207" s="22"/>
      <c r="GW207" s="22"/>
      <c r="GX207" s="22"/>
      <c r="GY207" s="22"/>
      <c r="GZ207" s="22"/>
      <c r="HA207" s="22"/>
      <c r="HB207" s="22"/>
      <c r="HC207" s="22"/>
      <c r="HD207" s="22"/>
      <c r="HE207" s="22"/>
      <c r="HF207" s="22"/>
      <c r="HG207" s="22"/>
      <c r="HH207" s="22"/>
      <c r="HI207" s="22"/>
      <c r="HJ207" s="22"/>
      <c r="HK207" s="22"/>
      <c r="HL207" s="22"/>
      <c r="HM207" s="22"/>
      <c r="HN207" s="22"/>
      <c r="HO207" s="22"/>
      <c r="HP207" s="22"/>
      <c r="HQ207" s="22"/>
      <c r="HR207" s="22"/>
      <c r="HS207" s="22"/>
      <c r="HT207" s="22"/>
      <c r="HU207" s="22"/>
      <c r="HV207" s="22"/>
      <c r="HW207" s="22"/>
      <c r="HX207" s="22"/>
      <c r="HY207" s="22"/>
      <c r="HZ207" s="22"/>
      <c r="IA207" s="22"/>
      <c r="IB207" s="22"/>
      <c r="IC207" s="22"/>
      <c r="ID207" s="22"/>
    </row>
    <row r="208" spans="1:238" x14ac:dyDescent="0.25">
      <c r="A208" s="857" t="s">
        <v>24</v>
      </c>
      <c r="B208" s="858"/>
      <c r="C208" s="10" t="s">
        <v>37</v>
      </c>
      <c r="D208" s="215"/>
      <c r="E208" s="179"/>
      <c r="F208" s="18" t="e">
        <v>#DIV/0!</v>
      </c>
      <c r="G208" s="20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22"/>
      <c r="DG208" s="22"/>
      <c r="DH208" s="22"/>
      <c r="DI208" s="22"/>
      <c r="DJ208" s="22"/>
      <c r="DK208" s="22"/>
      <c r="DL208" s="22"/>
      <c r="DM208" s="22"/>
      <c r="DN208" s="22"/>
      <c r="DO208" s="22"/>
      <c r="DP208" s="22"/>
      <c r="DQ208" s="22"/>
      <c r="DR208" s="22"/>
      <c r="DS208" s="22"/>
      <c r="DT208" s="22"/>
      <c r="DU208" s="22"/>
      <c r="DV208" s="22"/>
      <c r="DW208" s="22"/>
      <c r="DX208" s="22"/>
      <c r="DY208" s="22"/>
      <c r="DZ208" s="22"/>
      <c r="EA208" s="22"/>
      <c r="EB208" s="22"/>
      <c r="EC208" s="22"/>
      <c r="ED208" s="22"/>
      <c r="EE208" s="22"/>
      <c r="EF208" s="22"/>
      <c r="EG208" s="22"/>
      <c r="EH208" s="22"/>
      <c r="EI208" s="22"/>
      <c r="EJ208" s="22"/>
      <c r="EK208" s="22"/>
      <c r="EL208" s="22"/>
      <c r="EM208" s="22"/>
      <c r="EN208" s="22"/>
      <c r="EO208" s="22"/>
      <c r="EP208" s="22"/>
      <c r="EQ208" s="22"/>
      <c r="ER208" s="22"/>
      <c r="ES208" s="22"/>
      <c r="ET208" s="22"/>
      <c r="EU208" s="22"/>
      <c r="EV208" s="22"/>
      <c r="EW208" s="22"/>
      <c r="EX208" s="22"/>
      <c r="EY208" s="22"/>
      <c r="EZ208" s="22"/>
      <c r="FA208" s="22"/>
      <c r="FB208" s="22"/>
      <c r="FC208" s="22"/>
      <c r="FD208" s="22"/>
      <c r="FE208" s="22"/>
      <c r="FF208" s="22"/>
      <c r="FG208" s="22"/>
      <c r="FH208" s="22"/>
      <c r="FI208" s="22"/>
      <c r="FJ208" s="22"/>
      <c r="FK208" s="22"/>
      <c r="FL208" s="22"/>
      <c r="FM208" s="22"/>
      <c r="FN208" s="22"/>
      <c r="FO208" s="22"/>
      <c r="FP208" s="22"/>
      <c r="FQ208" s="22"/>
      <c r="FR208" s="22"/>
      <c r="FS208" s="22"/>
      <c r="FT208" s="22"/>
      <c r="FU208" s="22"/>
      <c r="FV208" s="22"/>
      <c r="FW208" s="22"/>
      <c r="FX208" s="22"/>
      <c r="FY208" s="22"/>
      <c r="FZ208" s="22"/>
      <c r="GA208" s="22"/>
      <c r="GB208" s="22"/>
      <c r="GC208" s="22"/>
      <c r="GD208" s="22"/>
      <c r="GE208" s="22"/>
      <c r="GF208" s="22"/>
      <c r="GG208" s="22"/>
      <c r="GH208" s="22"/>
      <c r="GI208" s="22"/>
      <c r="GJ208" s="22"/>
      <c r="GK208" s="22"/>
      <c r="GL208" s="22"/>
      <c r="GM208" s="22"/>
      <c r="GN208" s="22"/>
      <c r="GO208" s="22"/>
      <c r="GP208" s="22"/>
      <c r="GQ208" s="22"/>
      <c r="GR208" s="22"/>
      <c r="GS208" s="22"/>
      <c r="GT208" s="22"/>
      <c r="GU208" s="22"/>
      <c r="GV208" s="22"/>
      <c r="GW208" s="22"/>
      <c r="GX208" s="22"/>
      <c r="GY208" s="22"/>
      <c r="GZ208" s="22"/>
      <c r="HA208" s="22"/>
      <c r="HB208" s="22"/>
      <c r="HC208" s="22"/>
      <c r="HD208" s="22"/>
      <c r="HE208" s="22"/>
      <c r="HF208" s="22"/>
      <c r="HG208" s="22"/>
      <c r="HH208" s="22"/>
      <c r="HI208" s="22"/>
      <c r="HJ208" s="22"/>
      <c r="HK208" s="22"/>
      <c r="HL208" s="22"/>
      <c r="HM208" s="22"/>
      <c r="HN208" s="22"/>
      <c r="HO208" s="22"/>
      <c r="HP208" s="22"/>
      <c r="HQ208" s="22"/>
      <c r="HR208" s="22"/>
      <c r="HS208" s="22"/>
      <c r="HT208" s="22"/>
      <c r="HU208" s="22"/>
      <c r="HV208" s="22"/>
      <c r="HW208" s="22"/>
      <c r="HX208" s="22"/>
      <c r="HY208" s="22"/>
      <c r="HZ208" s="22"/>
      <c r="IA208" s="22"/>
      <c r="IB208" s="22"/>
      <c r="IC208" s="22"/>
      <c r="ID208" s="22"/>
    </row>
    <row r="209" spans="1:238" x14ac:dyDescent="0.25">
      <c r="A209" s="857" t="s">
        <v>25</v>
      </c>
      <c r="B209" s="858"/>
      <c r="C209" s="10" t="s">
        <v>37</v>
      </c>
      <c r="D209" s="215">
        <v>0.5</v>
      </c>
      <c r="E209" s="179">
        <v>0.39921401207254842</v>
      </c>
      <c r="F209" s="15">
        <v>-0.20157197585490316</v>
      </c>
      <c r="G209" s="20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  <c r="CG209" s="22"/>
      <c r="CH209" s="22"/>
      <c r="CI209" s="22"/>
      <c r="CJ209" s="22"/>
      <c r="CK209" s="22"/>
      <c r="CL209" s="22"/>
      <c r="CM209" s="22"/>
      <c r="CN209" s="22"/>
      <c r="CO209" s="22"/>
      <c r="CP209" s="22"/>
      <c r="CQ209" s="22"/>
      <c r="CR209" s="22"/>
      <c r="CS209" s="22"/>
      <c r="CT209" s="22"/>
      <c r="CU209" s="22"/>
      <c r="CV209" s="22"/>
      <c r="CW209" s="22"/>
      <c r="CX209" s="22"/>
      <c r="CY209" s="22"/>
      <c r="CZ209" s="22"/>
      <c r="DA209" s="22"/>
      <c r="DB209" s="22"/>
      <c r="DC209" s="22"/>
      <c r="DD209" s="22"/>
      <c r="DE209" s="22"/>
      <c r="DF209" s="22"/>
      <c r="DG209" s="22"/>
      <c r="DH209" s="22"/>
      <c r="DI209" s="22"/>
      <c r="DJ209" s="22"/>
      <c r="DK209" s="22"/>
      <c r="DL209" s="22"/>
      <c r="DM209" s="22"/>
      <c r="DN209" s="22"/>
      <c r="DO209" s="22"/>
      <c r="DP209" s="22"/>
      <c r="DQ209" s="22"/>
      <c r="DR209" s="22"/>
      <c r="DS209" s="22"/>
      <c r="DT209" s="22"/>
      <c r="DU209" s="22"/>
      <c r="DV209" s="22"/>
      <c r="DW209" s="22"/>
      <c r="DX209" s="22"/>
      <c r="DY209" s="22"/>
      <c r="DZ209" s="22"/>
      <c r="EA209" s="22"/>
      <c r="EB209" s="22"/>
      <c r="EC209" s="22"/>
      <c r="ED209" s="22"/>
      <c r="EE209" s="22"/>
      <c r="EF209" s="22"/>
      <c r="EG209" s="22"/>
      <c r="EH209" s="22"/>
      <c r="EI209" s="22"/>
      <c r="EJ209" s="22"/>
      <c r="EK209" s="22"/>
      <c r="EL209" s="22"/>
      <c r="EM209" s="22"/>
      <c r="EN209" s="22"/>
      <c r="EO209" s="22"/>
      <c r="EP209" s="22"/>
      <c r="EQ209" s="22"/>
      <c r="ER209" s="22"/>
      <c r="ES209" s="22"/>
      <c r="ET209" s="22"/>
      <c r="EU209" s="22"/>
      <c r="EV209" s="22"/>
      <c r="EW209" s="22"/>
      <c r="EX209" s="22"/>
      <c r="EY209" s="22"/>
      <c r="EZ209" s="22"/>
      <c r="FA209" s="22"/>
      <c r="FB209" s="22"/>
      <c r="FC209" s="22"/>
      <c r="FD209" s="22"/>
      <c r="FE209" s="22"/>
      <c r="FF209" s="22"/>
      <c r="FG209" s="22"/>
      <c r="FH209" s="22"/>
      <c r="FI209" s="22"/>
      <c r="FJ209" s="22"/>
      <c r="FK209" s="22"/>
      <c r="FL209" s="22"/>
      <c r="FM209" s="22"/>
      <c r="FN209" s="22"/>
      <c r="FO209" s="22"/>
      <c r="FP209" s="22"/>
      <c r="FQ209" s="22"/>
      <c r="FR209" s="22"/>
      <c r="FS209" s="22"/>
      <c r="FT209" s="22"/>
      <c r="FU209" s="22"/>
      <c r="FV209" s="22"/>
      <c r="FW209" s="22"/>
      <c r="FX209" s="22"/>
      <c r="FY209" s="22"/>
      <c r="FZ209" s="22"/>
      <c r="GA209" s="22"/>
      <c r="GB209" s="22"/>
      <c r="GC209" s="22"/>
      <c r="GD209" s="22"/>
      <c r="GE209" s="22"/>
      <c r="GF209" s="22"/>
      <c r="GG209" s="22"/>
      <c r="GH209" s="22"/>
      <c r="GI209" s="22"/>
      <c r="GJ209" s="22"/>
      <c r="GK209" s="22"/>
      <c r="GL209" s="22"/>
      <c r="GM209" s="22"/>
      <c r="GN209" s="22"/>
      <c r="GO209" s="22"/>
      <c r="GP209" s="22"/>
      <c r="GQ209" s="22"/>
      <c r="GR209" s="22"/>
      <c r="GS209" s="22"/>
      <c r="GT209" s="22"/>
      <c r="GU209" s="22"/>
      <c r="GV209" s="22"/>
      <c r="GW209" s="22"/>
      <c r="GX209" s="22"/>
      <c r="GY209" s="22"/>
      <c r="GZ209" s="22"/>
      <c r="HA209" s="22"/>
      <c r="HB209" s="22"/>
      <c r="HC209" s="22"/>
      <c r="HD209" s="22"/>
      <c r="HE209" s="22"/>
      <c r="HF209" s="22"/>
      <c r="HG209" s="22"/>
      <c r="HH209" s="22"/>
      <c r="HI209" s="22"/>
      <c r="HJ209" s="22"/>
      <c r="HK209" s="22"/>
      <c r="HL209" s="22"/>
      <c r="HM209" s="22"/>
      <c r="HN209" s="22"/>
      <c r="HO209" s="22"/>
      <c r="HP209" s="22"/>
      <c r="HQ209" s="22"/>
      <c r="HR209" s="22"/>
      <c r="HS209" s="22"/>
      <c r="HT209" s="22"/>
      <c r="HU209" s="22"/>
      <c r="HV209" s="22"/>
      <c r="HW209" s="22"/>
      <c r="HX209" s="22"/>
      <c r="HY209" s="22"/>
      <c r="HZ209" s="22"/>
      <c r="IA209" s="22"/>
      <c r="IB209" s="22"/>
      <c r="IC209" s="22"/>
      <c r="ID209" s="22"/>
    </row>
    <row r="210" spans="1:238" x14ac:dyDescent="0.25">
      <c r="A210" s="857" t="s">
        <v>26</v>
      </c>
      <c r="B210" s="858"/>
      <c r="C210" s="10" t="s">
        <v>37</v>
      </c>
      <c r="D210" s="202"/>
      <c r="E210" s="37"/>
      <c r="F210" s="18" t="e">
        <v>#DIV/0!</v>
      </c>
      <c r="G210" s="20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  <c r="CG210" s="22"/>
      <c r="CH210" s="22"/>
      <c r="CI210" s="22"/>
      <c r="CJ210" s="22"/>
      <c r="CK210" s="22"/>
      <c r="CL210" s="22"/>
      <c r="CM210" s="22"/>
      <c r="CN210" s="22"/>
      <c r="CO210" s="22"/>
      <c r="CP210" s="22"/>
      <c r="CQ210" s="22"/>
      <c r="CR210" s="22"/>
      <c r="CS210" s="22"/>
      <c r="CT210" s="22"/>
      <c r="CU210" s="22"/>
      <c r="CV210" s="22"/>
      <c r="CW210" s="22"/>
      <c r="CX210" s="22"/>
      <c r="CY210" s="22"/>
      <c r="CZ210" s="22"/>
      <c r="DA210" s="22"/>
      <c r="DB210" s="22"/>
      <c r="DC210" s="22"/>
      <c r="DD210" s="22"/>
      <c r="DE210" s="22"/>
      <c r="DF210" s="22"/>
      <c r="DG210" s="22"/>
      <c r="DH210" s="22"/>
      <c r="DI210" s="22"/>
      <c r="DJ210" s="22"/>
      <c r="DK210" s="22"/>
      <c r="DL210" s="22"/>
      <c r="DM210" s="22"/>
      <c r="DN210" s="22"/>
      <c r="DO210" s="22"/>
      <c r="DP210" s="22"/>
      <c r="DQ210" s="22"/>
      <c r="DR210" s="22"/>
      <c r="DS210" s="22"/>
      <c r="DT210" s="22"/>
      <c r="DU210" s="22"/>
      <c r="DV210" s="22"/>
      <c r="DW210" s="22"/>
      <c r="DX210" s="22"/>
      <c r="DY210" s="22"/>
      <c r="DZ210" s="22"/>
      <c r="EA210" s="22"/>
      <c r="EB210" s="22"/>
      <c r="EC210" s="22"/>
      <c r="ED210" s="22"/>
      <c r="EE210" s="22"/>
      <c r="EF210" s="22"/>
      <c r="EG210" s="22"/>
      <c r="EH210" s="22"/>
      <c r="EI210" s="22"/>
      <c r="EJ210" s="22"/>
      <c r="EK210" s="22"/>
      <c r="EL210" s="22"/>
      <c r="EM210" s="22"/>
      <c r="EN210" s="22"/>
      <c r="EO210" s="22"/>
      <c r="EP210" s="22"/>
      <c r="EQ210" s="22"/>
      <c r="ER210" s="22"/>
      <c r="ES210" s="22"/>
      <c r="ET210" s="22"/>
      <c r="EU210" s="22"/>
      <c r="EV210" s="22"/>
      <c r="EW210" s="22"/>
      <c r="EX210" s="22"/>
      <c r="EY210" s="22"/>
      <c r="EZ210" s="22"/>
      <c r="FA210" s="22"/>
      <c r="FB210" s="22"/>
      <c r="FC210" s="22"/>
      <c r="FD210" s="22"/>
      <c r="FE210" s="22"/>
      <c r="FF210" s="22"/>
      <c r="FG210" s="22"/>
      <c r="FH210" s="22"/>
      <c r="FI210" s="22"/>
      <c r="FJ210" s="22"/>
      <c r="FK210" s="22"/>
      <c r="FL210" s="22"/>
      <c r="FM210" s="22"/>
      <c r="FN210" s="22"/>
      <c r="FO210" s="22"/>
      <c r="FP210" s="22"/>
      <c r="FQ210" s="22"/>
      <c r="FR210" s="22"/>
      <c r="FS210" s="22"/>
      <c r="FT210" s="22"/>
      <c r="FU210" s="22"/>
      <c r="FV210" s="22"/>
      <c r="FW210" s="22"/>
      <c r="FX210" s="22"/>
      <c r="FY210" s="22"/>
      <c r="FZ210" s="22"/>
      <c r="GA210" s="22"/>
      <c r="GB210" s="22"/>
      <c r="GC210" s="22"/>
      <c r="GD210" s="22"/>
      <c r="GE210" s="22"/>
      <c r="GF210" s="22"/>
      <c r="GG210" s="22"/>
      <c r="GH210" s="22"/>
      <c r="GI210" s="22"/>
      <c r="GJ210" s="22"/>
      <c r="GK210" s="22"/>
      <c r="GL210" s="22"/>
      <c r="GM210" s="22"/>
      <c r="GN210" s="22"/>
      <c r="GO210" s="22"/>
      <c r="GP210" s="22"/>
      <c r="GQ210" s="22"/>
      <c r="GR210" s="22"/>
      <c r="GS210" s="22"/>
      <c r="GT210" s="22"/>
      <c r="GU210" s="22"/>
      <c r="GV210" s="22"/>
      <c r="GW210" s="22"/>
      <c r="GX210" s="22"/>
      <c r="GY210" s="22"/>
      <c r="GZ210" s="22"/>
      <c r="HA210" s="22"/>
      <c r="HB210" s="22"/>
      <c r="HC210" s="22"/>
      <c r="HD210" s="22"/>
      <c r="HE210" s="22"/>
      <c r="HF210" s="22"/>
      <c r="HG210" s="22"/>
      <c r="HH210" s="22"/>
      <c r="HI210" s="22"/>
      <c r="HJ210" s="22"/>
      <c r="HK210" s="22"/>
      <c r="HL210" s="22"/>
      <c r="HM210" s="22"/>
      <c r="HN210" s="22"/>
      <c r="HO210" s="22"/>
      <c r="HP210" s="22"/>
      <c r="HQ210" s="22"/>
      <c r="HR210" s="22"/>
      <c r="HS210" s="22"/>
      <c r="HT210" s="22"/>
      <c r="HU210" s="22"/>
      <c r="HV210" s="22"/>
      <c r="HW210" s="22"/>
      <c r="HX210" s="22"/>
      <c r="HY210" s="22"/>
      <c r="HZ210" s="22"/>
      <c r="IA210" s="22"/>
      <c r="IB210" s="22"/>
      <c r="IC210" s="22"/>
      <c r="ID210" s="22"/>
    </row>
    <row r="211" spans="1:238" x14ac:dyDescent="0.25">
      <c r="A211" s="888" t="s">
        <v>208</v>
      </c>
      <c r="B211" s="888"/>
      <c r="C211" s="888"/>
      <c r="D211" s="888"/>
      <c r="E211" s="888"/>
      <c r="F211" s="888"/>
      <c r="G211" s="888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  <c r="CG211" s="22"/>
      <c r="CH211" s="22"/>
      <c r="CI211" s="22"/>
      <c r="CJ211" s="22"/>
      <c r="CK211" s="22"/>
      <c r="CL211" s="22"/>
      <c r="CM211" s="22"/>
      <c r="CN211" s="22"/>
      <c r="CO211" s="22"/>
      <c r="CP211" s="22"/>
      <c r="CQ211" s="22"/>
      <c r="CR211" s="22"/>
      <c r="CS211" s="22"/>
      <c r="CT211" s="22"/>
      <c r="CU211" s="22"/>
      <c r="CV211" s="22"/>
      <c r="CW211" s="22"/>
      <c r="CX211" s="22"/>
      <c r="CY211" s="22"/>
      <c r="CZ211" s="22"/>
      <c r="DA211" s="22"/>
      <c r="DB211" s="22"/>
      <c r="DC211" s="22"/>
      <c r="DD211" s="22"/>
      <c r="DE211" s="22"/>
      <c r="DF211" s="22"/>
      <c r="DG211" s="22"/>
      <c r="DH211" s="22"/>
      <c r="DI211" s="22"/>
      <c r="DJ211" s="22"/>
      <c r="DK211" s="22"/>
      <c r="DL211" s="22"/>
      <c r="DM211" s="22"/>
      <c r="DN211" s="22"/>
      <c r="DO211" s="22"/>
      <c r="DP211" s="22"/>
      <c r="DQ211" s="22"/>
      <c r="DR211" s="22"/>
      <c r="DS211" s="22"/>
      <c r="DT211" s="22"/>
      <c r="DU211" s="22"/>
      <c r="DV211" s="22"/>
      <c r="DW211" s="22"/>
      <c r="DX211" s="22"/>
      <c r="DY211" s="22"/>
      <c r="DZ211" s="22"/>
      <c r="EA211" s="22"/>
      <c r="EB211" s="22"/>
      <c r="EC211" s="22"/>
      <c r="ED211" s="22"/>
      <c r="EE211" s="22"/>
      <c r="EF211" s="22"/>
      <c r="EG211" s="22"/>
      <c r="EH211" s="22"/>
      <c r="EI211" s="22"/>
      <c r="EJ211" s="22"/>
      <c r="EK211" s="22"/>
      <c r="EL211" s="22"/>
      <c r="EM211" s="22"/>
      <c r="EN211" s="22"/>
      <c r="EO211" s="22"/>
      <c r="EP211" s="22"/>
      <c r="EQ211" s="22"/>
      <c r="ER211" s="22"/>
      <c r="ES211" s="22"/>
      <c r="ET211" s="22"/>
      <c r="EU211" s="22"/>
      <c r="EV211" s="22"/>
      <c r="EW211" s="22"/>
      <c r="EX211" s="22"/>
      <c r="EY211" s="22"/>
      <c r="EZ211" s="22"/>
      <c r="FA211" s="22"/>
      <c r="FB211" s="22"/>
      <c r="FC211" s="22"/>
      <c r="FD211" s="22"/>
      <c r="FE211" s="22"/>
      <c r="FF211" s="22"/>
      <c r="FG211" s="22"/>
      <c r="FH211" s="22"/>
      <c r="FI211" s="22"/>
      <c r="FJ211" s="22"/>
      <c r="FK211" s="22"/>
      <c r="FL211" s="22"/>
      <c r="FM211" s="22"/>
      <c r="FN211" s="22"/>
      <c r="FO211" s="22"/>
      <c r="FP211" s="22"/>
      <c r="FQ211" s="22"/>
      <c r="FR211" s="22"/>
      <c r="FS211" s="22"/>
      <c r="FT211" s="22"/>
      <c r="FU211" s="22"/>
      <c r="FV211" s="22"/>
      <c r="FW211" s="22"/>
      <c r="FX211" s="22"/>
      <c r="FY211" s="22"/>
      <c r="FZ211" s="22"/>
      <c r="GA211" s="22"/>
      <c r="GB211" s="22"/>
      <c r="GC211" s="22"/>
      <c r="GD211" s="22"/>
      <c r="GE211" s="22"/>
      <c r="GF211" s="22"/>
      <c r="GG211" s="22"/>
      <c r="GH211" s="22"/>
      <c r="GI211" s="22"/>
      <c r="GJ211" s="22"/>
      <c r="GK211" s="22"/>
      <c r="GL211" s="22"/>
      <c r="GM211" s="22"/>
      <c r="GN211" s="22"/>
      <c r="GO211" s="22"/>
      <c r="GP211" s="22"/>
      <c r="GQ211" s="22"/>
      <c r="GR211" s="22"/>
      <c r="GS211" s="22"/>
      <c r="GT211" s="22"/>
      <c r="GU211" s="22"/>
      <c r="GV211" s="22"/>
      <c r="GW211" s="22"/>
      <c r="GX211" s="22"/>
      <c r="GY211" s="22"/>
      <c r="GZ211" s="22"/>
      <c r="HA211" s="22"/>
      <c r="HB211" s="22"/>
      <c r="HC211" s="22"/>
      <c r="HD211" s="22"/>
      <c r="HE211" s="22"/>
      <c r="HF211" s="22"/>
      <c r="HG211" s="22"/>
      <c r="HH211" s="22"/>
      <c r="HI211" s="22"/>
      <c r="HJ211" s="22"/>
      <c r="HK211" s="22"/>
      <c r="HL211" s="22"/>
      <c r="HM211" s="22"/>
      <c r="HN211" s="22"/>
      <c r="HO211" s="22"/>
      <c r="HP211" s="22"/>
      <c r="HQ211" s="22"/>
      <c r="HR211" s="22"/>
      <c r="HS211" s="22"/>
      <c r="HT211" s="22"/>
      <c r="HU211" s="22"/>
      <c r="HV211" s="22"/>
      <c r="HW211" s="22"/>
      <c r="HX211" s="22"/>
      <c r="HY211" s="22"/>
      <c r="HZ211" s="22"/>
      <c r="IA211" s="22"/>
      <c r="IB211" s="22"/>
      <c r="IC211" s="22"/>
      <c r="ID211" s="22"/>
    </row>
    <row r="212" spans="1:238" x14ac:dyDescent="0.25">
      <c r="A212" s="887" t="s">
        <v>209</v>
      </c>
      <c r="B212" s="887"/>
      <c r="C212" s="887"/>
      <c r="D212" s="887"/>
      <c r="E212" s="887"/>
      <c r="F212" s="887"/>
      <c r="G212" s="887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  <c r="CG212" s="22"/>
      <c r="CH212" s="22"/>
      <c r="CI212" s="22"/>
      <c r="CJ212" s="22"/>
      <c r="CK212" s="22"/>
      <c r="CL212" s="22"/>
      <c r="CM212" s="22"/>
      <c r="CN212" s="22"/>
      <c r="CO212" s="22"/>
      <c r="CP212" s="22"/>
      <c r="CQ212" s="22"/>
      <c r="CR212" s="22"/>
      <c r="CS212" s="22"/>
      <c r="CT212" s="22"/>
      <c r="CU212" s="22"/>
      <c r="CV212" s="22"/>
      <c r="CW212" s="22"/>
      <c r="CX212" s="22"/>
      <c r="CY212" s="22"/>
      <c r="CZ212" s="22"/>
      <c r="DA212" s="22"/>
      <c r="DB212" s="22"/>
      <c r="DC212" s="22"/>
      <c r="DD212" s="22"/>
      <c r="DE212" s="22"/>
      <c r="DF212" s="22"/>
      <c r="DG212" s="22"/>
      <c r="DH212" s="22"/>
      <c r="DI212" s="22"/>
      <c r="DJ212" s="22"/>
      <c r="DK212" s="22"/>
      <c r="DL212" s="22"/>
      <c r="DM212" s="22"/>
      <c r="DN212" s="22"/>
      <c r="DO212" s="22"/>
      <c r="DP212" s="22"/>
      <c r="DQ212" s="22"/>
      <c r="DR212" s="22"/>
      <c r="DS212" s="22"/>
      <c r="DT212" s="22"/>
      <c r="DU212" s="22"/>
      <c r="DV212" s="22"/>
      <c r="DW212" s="22"/>
      <c r="DX212" s="22"/>
      <c r="DY212" s="22"/>
      <c r="DZ212" s="22"/>
      <c r="EA212" s="22"/>
      <c r="EB212" s="22"/>
      <c r="EC212" s="22"/>
      <c r="ED212" s="22"/>
      <c r="EE212" s="22"/>
      <c r="EF212" s="22"/>
      <c r="EG212" s="22"/>
      <c r="EH212" s="22"/>
      <c r="EI212" s="22"/>
      <c r="EJ212" s="22"/>
      <c r="EK212" s="22"/>
      <c r="EL212" s="22"/>
      <c r="EM212" s="22"/>
      <c r="EN212" s="22"/>
      <c r="EO212" s="22"/>
      <c r="EP212" s="22"/>
      <c r="EQ212" s="22"/>
      <c r="ER212" s="22"/>
      <c r="ES212" s="22"/>
      <c r="ET212" s="22"/>
      <c r="EU212" s="22"/>
      <c r="EV212" s="22"/>
      <c r="EW212" s="22"/>
      <c r="EX212" s="22"/>
      <c r="EY212" s="22"/>
      <c r="EZ212" s="22"/>
      <c r="FA212" s="22"/>
      <c r="FB212" s="22"/>
      <c r="FC212" s="22"/>
      <c r="FD212" s="22"/>
      <c r="FE212" s="22"/>
      <c r="FF212" s="22"/>
      <c r="FG212" s="22"/>
      <c r="FH212" s="22"/>
      <c r="FI212" s="22"/>
      <c r="FJ212" s="22"/>
      <c r="FK212" s="22"/>
      <c r="FL212" s="22"/>
      <c r="FM212" s="22"/>
      <c r="FN212" s="22"/>
      <c r="FO212" s="22"/>
      <c r="FP212" s="22"/>
      <c r="FQ212" s="22"/>
      <c r="FR212" s="22"/>
      <c r="FS212" s="22"/>
      <c r="FT212" s="22"/>
      <c r="FU212" s="22"/>
      <c r="FV212" s="22"/>
      <c r="FW212" s="22"/>
      <c r="FX212" s="22"/>
      <c r="FY212" s="22"/>
      <c r="FZ212" s="22"/>
      <c r="GA212" s="22"/>
      <c r="GB212" s="22"/>
      <c r="GC212" s="22"/>
      <c r="GD212" s="22"/>
      <c r="GE212" s="22"/>
      <c r="GF212" s="22"/>
      <c r="GG212" s="22"/>
      <c r="GH212" s="22"/>
      <c r="GI212" s="22"/>
      <c r="GJ212" s="22"/>
      <c r="GK212" s="22"/>
      <c r="GL212" s="22"/>
      <c r="GM212" s="22"/>
      <c r="GN212" s="22"/>
      <c r="GO212" s="22"/>
      <c r="GP212" s="22"/>
      <c r="GQ212" s="22"/>
      <c r="GR212" s="22"/>
      <c r="GS212" s="22"/>
      <c r="GT212" s="22"/>
      <c r="GU212" s="22"/>
      <c r="GV212" s="22"/>
      <c r="GW212" s="22"/>
      <c r="GX212" s="22"/>
      <c r="GY212" s="22"/>
      <c r="GZ212" s="22"/>
      <c r="HA212" s="22"/>
      <c r="HB212" s="22"/>
      <c r="HC212" s="22"/>
      <c r="HD212" s="22"/>
      <c r="HE212" s="22"/>
      <c r="HF212" s="22"/>
      <c r="HG212" s="22"/>
      <c r="HH212" s="22"/>
      <c r="HI212" s="22"/>
      <c r="HJ212" s="22"/>
      <c r="HK212" s="22"/>
      <c r="HL212" s="22"/>
      <c r="HM212" s="22"/>
      <c r="HN212" s="22"/>
      <c r="HO212" s="22"/>
      <c r="HP212" s="22"/>
      <c r="HQ212" s="22"/>
      <c r="HR212" s="22"/>
      <c r="HS212" s="22"/>
      <c r="HT212" s="22"/>
      <c r="HU212" s="22"/>
      <c r="HV212" s="22"/>
      <c r="HW212" s="22"/>
      <c r="HX212" s="22"/>
      <c r="HY212" s="22"/>
      <c r="HZ212" s="22"/>
      <c r="IA212" s="22"/>
      <c r="IB212" s="22"/>
      <c r="IC212" s="22"/>
      <c r="ID212" s="22"/>
    </row>
    <row r="213" spans="1:238" x14ac:dyDescent="0.25">
      <c r="A213" s="3" t="s">
        <v>81</v>
      </c>
      <c r="D213" s="217"/>
      <c r="E213" s="38"/>
      <c r="F213" s="40"/>
      <c r="G213" s="4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22"/>
      <c r="CG213" s="22"/>
      <c r="CH213" s="22"/>
      <c r="CI213" s="22"/>
      <c r="CJ213" s="22"/>
      <c r="CK213" s="22"/>
      <c r="CL213" s="22"/>
      <c r="CM213" s="22"/>
      <c r="CN213" s="22"/>
      <c r="CO213" s="22"/>
      <c r="CP213" s="22"/>
      <c r="CQ213" s="22"/>
      <c r="CR213" s="22"/>
      <c r="CS213" s="22"/>
      <c r="CT213" s="22"/>
      <c r="CU213" s="22"/>
      <c r="CV213" s="22"/>
      <c r="CW213" s="22"/>
      <c r="CX213" s="22"/>
      <c r="CY213" s="22"/>
      <c r="CZ213" s="22"/>
      <c r="DA213" s="22"/>
      <c r="DB213" s="22"/>
      <c r="DC213" s="22"/>
      <c r="DD213" s="22"/>
      <c r="DE213" s="22"/>
      <c r="DF213" s="22"/>
      <c r="DG213" s="22"/>
      <c r="DH213" s="22"/>
      <c r="DI213" s="22"/>
      <c r="DJ213" s="22"/>
      <c r="DK213" s="22"/>
      <c r="DL213" s="22"/>
      <c r="DM213" s="22"/>
      <c r="DN213" s="22"/>
      <c r="DO213" s="22"/>
      <c r="DP213" s="22"/>
      <c r="DQ213" s="22"/>
      <c r="DR213" s="22"/>
      <c r="DS213" s="22"/>
      <c r="DT213" s="22"/>
      <c r="DU213" s="22"/>
      <c r="DV213" s="22"/>
      <c r="DW213" s="22"/>
      <c r="DX213" s="22"/>
      <c r="DY213" s="22"/>
      <c r="DZ213" s="22"/>
      <c r="EA213" s="22"/>
      <c r="EB213" s="22"/>
      <c r="EC213" s="22"/>
      <c r="ED213" s="22"/>
      <c r="EE213" s="22"/>
      <c r="EF213" s="22"/>
      <c r="EG213" s="22"/>
      <c r="EH213" s="22"/>
      <c r="EI213" s="22"/>
      <c r="EJ213" s="22"/>
      <c r="EK213" s="22"/>
      <c r="EL213" s="22"/>
      <c r="EM213" s="22"/>
      <c r="EN213" s="22"/>
      <c r="EO213" s="22"/>
      <c r="EP213" s="22"/>
      <c r="EQ213" s="22"/>
      <c r="ER213" s="22"/>
      <c r="ES213" s="22"/>
      <c r="ET213" s="22"/>
      <c r="EU213" s="22"/>
      <c r="EV213" s="22"/>
      <c r="EW213" s="22"/>
      <c r="EX213" s="22"/>
      <c r="EY213" s="22"/>
      <c r="EZ213" s="22"/>
      <c r="FA213" s="22"/>
      <c r="FB213" s="22"/>
      <c r="FC213" s="22"/>
      <c r="FD213" s="22"/>
      <c r="FE213" s="22"/>
      <c r="FF213" s="22"/>
      <c r="FG213" s="22"/>
      <c r="FH213" s="22"/>
      <c r="FI213" s="22"/>
      <c r="FJ213" s="22"/>
      <c r="FK213" s="22"/>
      <c r="FL213" s="22"/>
      <c r="FM213" s="22"/>
      <c r="FN213" s="22"/>
      <c r="FO213" s="22"/>
      <c r="FP213" s="22"/>
      <c r="FQ213" s="22"/>
      <c r="FR213" s="22"/>
      <c r="FS213" s="22"/>
      <c r="FT213" s="22"/>
      <c r="FU213" s="22"/>
      <c r="FV213" s="22"/>
      <c r="FW213" s="22"/>
      <c r="FX213" s="22"/>
      <c r="FY213" s="22"/>
      <c r="FZ213" s="22"/>
      <c r="GA213" s="22"/>
      <c r="GB213" s="22"/>
      <c r="GC213" s="22"/>
      <c r="GD213" s="22"/>
      <c r="GE213" s="22"/>
      <c r="GF213" s="22"/>
      <c r="GG213" s="22"/>
      <c r="GH213" s="22"/>
      <c r="GI213" s="22"/>
      <c r="GJ213" s="22"/>
      <c r="GK213" s="22"/>
      <c r="GL213" s="22"/>
      <c r="GM213" s="22"/>
      <c r="GN213" s="22"/>
      <c r="GO213" s="22"/>
      <c r="GP213" s="22"/>
      <c r="GQ213" s="22"/>
      <c r="GR213" s="22"/>
      <c r="GS213" s="22"/>
      <c r="GT213" s="22"/>
      <c r="GU213" s="22"/>
      <c r="GV213" s="22"/>
      <c r="GW213" s="22"/>
      <c r="GX213" s="22"/>
      <c r="GY213" s="22"/>
      <c r="GZ213" s="22"/>
      <c r="HA213" s="22"/>
      <c r="HB213" s="22"/>
      <c r="HC213" s="22"/>
      <c r="HD213" s="22"/>
      <c r="HE213" s="22"/>
      <c r="HF213" s="22"/>
      <c r="HG213" s="22"/>
      <c r="HH213" s="22"/>
      <c r="HI213" s="22"/>
      <c r="HJ213" s="22"/>
      <c r="HK213" s="22"/>
      <c r="HL213" s="22"/>
      <c r="HM213" s="22"/>
      <c r="HN213" s="22"/>
      <c r="HO213" s="22"/>
      <c r="HP213" s="22"/>
      <c r="HQ213" s="22"/>
      <c r="HR213" s="22"/>
      <c r="HS213" s="22"/>
      <c r="HT213" s="22"/>
      <c r="HU213" s="22"/>
      <c r="HV213" s="22"/>
      <c r="HW213" s="22"/>
      <c r="HX213" s="22"/>
      <c r="HY213" s="22"/>
      <c r="HZ213" s="22"/>
      <c r="IA213" s="22"/>
      <c r="IB213" s="22"/>
      <c r="IC213" s="22"/>
      <c r="ID213" s="22"/>
    </row>
    <row r="214" spans="1:238" s="41" customFormat="1" ht="15.75" x14ac:dyDescent="0.25">
      <c r="B214" s="42"/>
      <c r="D214" s="885" t="s">
        <v>210</v>
      </c>
      <c r="E214" s="885"/>
      <c r="F214" s="885"/>
      <c r="G214" s="885"/>
      <c r="O214" s="44"/>
      <c r="P214" s="44"/>
    </row>
    <row r="215" spans="1:238" s="41" customFormat="1" ht="15.75" x14ac:dyDescent="0.25">
      <c r="A215" s="860" t="s">
        <v>83</v>
      </c>
      <c r="B215" s="860"/>
      <c r="D215" s="49"/>
      <c r="E215" s="45"/>
      <c r="F215" s="45" t="s">
        <v>84</v>
      </c>
      <c r="G215" s="45"/>
    </row>
    <row r="216" spans="1:238" s="41" customFormat="1" ht="15.75" x14ac:dyDescent="0.25">
      <c r="A216" s="861" t="s">
        <v>85</v>
      </c>
      <c r="B216" s="861"/>
      <c r="D216" s="47"/>
      <c r="E216" s="46"/>
      <c r="F216" s="46" t="s">
        <v>86</v>
      </c>
      <c r="G216" s="46"/>
    </row>
    <row r="217" spans="1:238" s="41" customFormat="1" ht="15.75" x14ac:dyDescent="0.25"/>
    <row r="218" spans="1:238" s="41" customFormat="1" ht="15.75" x14ac:dyDescent="0.25"/>
    <row r="219" spans="1:238" s="41" customFormat="1" ht="15.75" x14ac:dyDescent="0.25"/>
    <row r="220" spans="1:238" s="41" customFormat="1" ht="15.75" x14ac:dyDescent="0.25"/>
    <row r="221" spans="1:238" s="48" customFormat="1" ht="15.75" x14ac:dyDescent="0.25">
      <c r="A221" s="862" t="s">
        <v>87</v>
      </c>
      <c r="B221" s="862"/>
      <c r="D221" s="49"/>
      <c r="E221" s="49"/>
      <c r="F221" s="49" t="s">
        <v>88</v>
      </c>
      <c r="G221" s="49"/>
    </row>
    <row r="222" spans="1:238" x14ac:dyDescent="0.25">
      <c r="E222" s="4"/>
    </row>
    <row r="223" spans="1:238" x14ac:dyDescent="0.25">
      <c r="E223" s="4"/>
    </row>
    <row r="224" spans="1:238" x14ac:dyDescent="0.25">
      <c r="E224" s="4"/>
    </row>
    <row r="225" spans="5:5" x14ac:dyDescent="0.25">
      <c r="E225" s="4"/>
    </row>
    <row r="226" spans="5:5" x14ac:dyDescent="0.25">
      <c r="E226" s="4"/>
    </row>
    <row r="227" spans="5:5" x14ac:dyDescent="0.25">
      <c r="E227" s="4"/>
    </row>
    <row r="228" spans="5:5" x14ac:dyDescent="0.25">
      <c r="E228" s="4"/>
    </row>
    <row r="229" spans="5:5" x14ac:dyDescent="0.25">
      <c r="E229" s="4"/>
    </row>
    <row r="230" spans="5:5" x14ac:dyDescent="0.25">
      <c r="E230" s="4"/>
    </row>
    <row r="231" spans="5:5" x14ac:dyDescent="0.25">
      <c r="E231" s="4"/>
    </row>
    <row r="232" spans="5:5" x14ac:dyDescent="0.25">
      <c r="E232" s="4"/>
    </row>
    <row r="233" spans="5:5" x14ac:dyDescent="0.25">
      <c r="E233" s="4"/>
    </row>
    <row r="234" spans="5:5" x14ac:dyDescent="0.25">
      <c r="E234" s="4"/>
    </row>
    <row r="235" spans="5:5" x14ac:dyDescent="0.25">
      <c r="E235" s="4"/>
    </row>
    <row r="236" spans="5:5" x14ac:dyDescent="0.25">
      <c r="E236" s="4"/>
    </row>
    <row r="237" spans="5:5" x14ac:dyDescent="0.25">
      <c r="E237" s="4"/>
    </row>
    <row r="238" spans="5:5" x14ac:dyDescent="0.25">
      <c r="E238" s="4"/>
    </row>
    <row r="239" spans="5:5" x14ac:dyDescent="0.25">
      <c r="E239" s="4"/>
    </row>
    <row r="240" spans="5:5" x14ac:dyDescent="0.25">
      <c r="E240" s="4"/>
    </row>
    <row r="241" spans="5:5" x14ac:dyDescent="0.25">
      <c r="E241" s="4"/>
    </row>
    <row r="242" spans="5:5" x14ac:dyDescent="0.25">
      <c r="E242" s="4"/>
    </row>
    <row r="243" spans="5:5" x14ac:dyDescent="0.25">
      <c r="E243" s="4"/>
    </row>
    <row r="244" spans="5:5" x14ac:dyDescent="0.25">
      <c r="E244" s="4"/>
    </row>
    <row r="245" spans="5:5" x14ac:dyDescent="0.25">
      <c r="E245" s="4"/>
    </row>
    <row r="246" spans="5:5" x14ac:dyDescent="0.25">
      <c r="E246" s="4"/>
    </row>
    <row r="247" spans="5:5" x14ac:dyDescent="0.25">
      <c r="E247" s="4"/>
    </row>
    <row r="248" spans="5:5" x14ac:dyDescent="0.25">
      <c r="E248" s="4"/>
    </row>
    <row r="249" spans="5:5" x14ac:dyDescent="0.25">
      <c r="E249" s="4"/>
    </row>
    <row r="250" spans="5:5" x14ac:dyDescent="0.25">
      <c r="E250" s="4"/>
    </row>
    <row r="251" spans="5:5" x14ac:dyDescent="0.25">
      <c r="E251" s="4"/>
    </row>
    <row r="252" spans="5:5" x14ac:dyDescent="0.25">
      <c r="E252" s="4"/>
    </row>
  </sheetData>
  <mergeCells count="221">
    <mergeCell ref="E6:E7"/>
    <mergeCell ref="F6:F7"/>
    <mergeCell ref="G6:G7"/>
    <mergeCell ref="A1:A4"/>
    <mergeCell ref="B1:D4"/>
    <mergeCell ref="F1:G1"/>
    <mergeCell ref="F2:G2"/>
    <mergeCell ref="F3:G3"/>
    <mergeCell ref="F4:G4"/>
    <mergeCell ref="A8:B8"/>
    <mergeCell ref="A9:B9"/>
    <mergeCell ref="A10:B10"/>
    <mergeCell ref="A11:B11"/>
    <mergeCell ref="A12:B12"/>
    <mergeCell ref="A13:B13"/>
    <mergeCell ref="A6:B7"/>
    <mergeCell ref="C6:C7"/>
    <mergeCell ref="D6:D7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G212"/>
    <mergeCell ref="D214:G214"/>
    <mergeCell ref="A215:B215"/>
    <mergeCell ref="A216:B216"/>
    <mergeCell ref="A221:B221"/>
    <mergeCell ref="A206:B206"/>
    <mergeCell ref="A207:B207"/>
    <mergeCell ref="A208:B208"/>
    <mergeCell ref="A209:B209"/>
    <mergeCell ref="A210:B210"/>
    <mergeCell ref="A211:G21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I253"/>
  <sheetViews>
    <sheetView topLeftCell="A180" workbookViewId="0">
      <selection activeCell="E8" sqref="E8:E210"/>
    </sheetView>
  </sheetViews>
  <sheetFormatPr defaultColWidth="9.140625" defaultRowHeight="16.5" x14ac:dyDescent="0.25"/>
  <cols>
    <col min="1" max="1" width="18.140625" style="3" customWidth="1"/>
    <col min="2" max="2" width="17" style="3" customWidth="1"/>
    <col min="3" max="3" width="6.140625" style="4" customWidth="1"/>
    <col min="4" max="4" width="11.28515625" style="4" customWidth="1"/>
    <col min="5" max="5" width="14.7109375" style="180" customWidth="1"/>
    <col min="6" max="6" width="11.140625" style="5" customWidth="1"/>
    <col min="7" max="7" width="8.28515625" style="6" customWidth="1"/>
    <col min="8" max="253" width="9.140625" style="3"/>
    <col min="254" max="254" width="50.28515625" style="3" customWidth="1"/>
    <col min="255" max="255" width="7.140625" style="3" customWidth="1"/>
    <col min="256" max="256" width="13.7109375" style="3" customWidth="1"/>
    <col min="257" max="257" width="15.7109375" style="3" customWidth="1"/>
    <col min="258" max="258" width="16.85546875" style="3" customWidth="1"/>
    <col min="259" max="259" width="13.7109375" style="3" customWidth="1"/>
    <col min="260" max="509" width="9.140625" style="3"/>
    <col min="510" max="510" width="50.28515625" style="3" customWidth="1"/>
    <col min="511" max="511" width="7.140625" style="3" customWidth="1"/>
    <col min="512" max="512" width="13.7109375" style="3" customWidth="1"/>
    <col min="513" max="513" width="15.7109375" style="3" customWidth="1"/>
    <col min="514" max="514" width="16.85546875" style="3" customWidth="1"/>
    <col min="515" max="515" width="13.7109375" style="3" customWidth="1"/>
    <col min="516" max="765" width="9.140625" style="3"/>
    <col min="766" max="766" width="50.28515625" style="3" customWidth="1"/>
    <col min="767" max="767" width="7.140625" style="3" customWidth="1"/>
    <col min="768" max="768" width="13.7109375" style="3" customWidth="1"/>
    <col min="769" max="769" width="15.7109375" style="3" customWidth="1"/>
    <col min="770" max="770" width="16.85546875" style="3" customWidth="1"/>
    <col min="771" max="771" width="13.7109375" style="3" customWidth="1"/>
    <col min="772" max="1021" width="9.140625" style="3"/>
    <col min="1022" max="1022" width="50.28515625" style="3" customWidth="1"/>
    <col min="1023" max="1023" width="7.140625" style="3" customWidth="1"/>
    <col min="1024" max="1024" width="13.7109375" style="3" customWidth="1"/>
    <col min="1025" max="1025" width="15.7109375" style="3" customWidth="1"/>
    <col min="1026" max="1026" width="16.85546875" style="3" customWidth="1"/>
    <col min="1027" max="1027" width="13.7109375" style="3" customWidth="1"/>
    <col min="1028" max="1277" width="9.140625" style="3"/>
    <col min="1278" max="1278" width="50.28515625" style="3" customWidth="1"/>
    <col min="1279" max="1279" width="7.140625" style="3" customWidth="1"/>
    <col min="1280" max="1280" width="13.7109375" style="3" customWidth="1"/>
    <col min="1281" max="1281" width="15.7109375" style="3" customWidth="1"/>
    <col min="1282" max="1282" width="16.85546875" style="3" customWidth="1"/>
    <col min="1283" max="1283" width="13.7109375" style="3" customWidth="1"/>
    <col min="1284" max="1533" width="9.140625" style="3"/>
    <col min="1534" max="1534" width="50.28515625" style="3" customWidth="1"/>
    <col min="1535" max="1535" width="7.140625" style="3" customWidth="1"/>
    <col min="1536" max="1536" width="13.7109375" style="3" customWidth="1"/>
    <col min="1537" max="1537" width="15.7109375" style="3" customWidth="1"/>
    <col min="1538" max="1538" width="16.85546875" style="3" customWidth="1"/>
    <col min="1539" max="1539" width="13.7109375" style="3" customWidth="1"/>
    <col min="1540" max="1789" width="9.140625" style="3"/>
    <col min="1790" max="1790" width="50.28515625" style="3" customWidth="1"/>
    <col min="1791" max="1791" width="7.140625" style="3" customWidth="1"/>
    <col min="1792" max="1792" width="13.7109375" style="3" customWidth="1"/>
    <col min="1793" max="1793" width="15.7109375" style="3" customWidth="1"/>
    <col min="1794" max="1794" width="16.85546875" style="3" customWidth="1"/>
    <col min="1795" max="1795" width="13.7109375" style="3" customWidth="1"/>
    <col min="1796" max="2045" width="9.140625" style="3"/>
    <col min="2046" max="2046" width="50.28515625" style="3" customWidth="1"/>
    <col min="2047" max="2047" width="7.140625" style="3" customWidth="1"/>
    <col min="2048" max="2048" width="13.7109375" style="3" customWidth="1"/>
    <col min="2049" max="2049" width="15.7109375" style="3" customWidth="1"/>
    <col min="2050" max="2050" width="16.85546875" style="3" customWidth="1"/>
    <col min="2051" max="2051" width="13.7109375" style="3" customWidth="1"/>
    <col min="2052" max="2301" width="9.140625" style="3"/>
    <col min="2302" max="2302" width="50.28515625" style="3" customWidth="1"/>
    <col min="2303" max="2303" width="7.140625" style="3" customWidth="1"/>
    <col min="2304" max="2304" width="13.7109375" style="3" customWidth="1"/>
    <col min="2305" max="2305" width="15.7109375" style="3" customWidth="1"/>
    <col min="2306" max="2306" width="16.85546875" style="3" customWidth="1"/>
    <col min="2307" max="2307" width="13.7109375" style="3" customWidth="1"/>
    <col min="2308" max="2557" width="9.140625" style="3"/>
    <col min="2558" max="2558" width="50.28515625" style="3" customWidth="1"/>
    <col min="2559" max="2559" width="7.140625" style="3" customWidth="1"/>
    <col min="2560" max="2560" width="13.7109375" style="3" customWidth="1"/>
    <col min="2561" max="2561" width="15.7109375" style="3" customWidth="1"/>
    <col min="2562" max="2562" width="16.85546875" style="3" customWidth="1"/>
    <col min="2563" max="2563" width="13.7109375" style="3" customWidth="1"/>
    <col min="2564" max="2813" width="9.140625" style="3"/>
    <col min="2814" max="2814" width="50.28515625" style="3" customWidth="1"/>
    <col min="2815" max="2815" width="7.140625" style="3" customWidth="1"/>
    <col min="2816" max="2816" width="13.7109375" style="3" customWidth="1"/>
    <col min="2817" max="2817" width="15.7109375" style="3" customWidth="1"/>
    <col min="2818" max="2818" width="16.85546875" style="3" customWidth="1"/>
    <col min="2819" max="2819" width="13.7109375" style="3" customWidth="1"/>
    <col min="2820" max="3069" width="9.140625" style="3"/>
    <col min="3070" max="3070" width="50.28515625" style="3" customWidth="1"/>
    <col min="3071" max="3071" width="7.140625" style="3" customWidth="1"/>
    <col min="3072" max="3072" width="13.7109375" style="3" customWidth="1"/>
    <col min="3073" max="3073" width="15.7109375" style="3" customWidth="1"/>
    <col min="3074" max="3074" width="16.85546875" style="3" customWidth="1"/>
    <col min="3075" max="3075" width="13.7109375" style="3" customWidth="1"/>
    <col min="3076" max="3325" width="9.140625" style="3"/>
    <col min="3326" max="3326" width="50.28515625" style="3" customWidth="1"/>
    <col min="3327" max="3327" width="7.140625" style="3" customWidth="1"/>
    <col min="3328" max="3328" width="13.7109375" style="3" customWidth="1"/>
    <col min="3329" max="3329" width="15.7109375" style="3" customWidth="1"/>
    <col min="3330" max="3330" width="16.85546875" style="3" customWidth="1"/>
    <col min="3331" max="3331" width="13.7109375" style="3" customWidth="1"/>
    <col min="3332" max="3581" width="9.140625" style="3"/>
    <col min="3582" max="3582" width="50.28515625" style="3" customWidth="1"/>
    <col min="3583" max="3583" width="7.140625" style="3" customWidth="1"/>
    <col min="3584" max="3584" width="13.7109375" style="3" customWidth="1"/>
    <col min="3585" max="3585" width="15.7109375" style="3" customWidth="1"/>
    <col min="3586" max="3586" width="16.85546875" style="3" customWidth="1"/>
    <col min="3587" max="3587" width="13.7109375" style="3" customWidth="1"/>
    <col min="3588" max="3837" width="9.140625" style="3"/>
    <col min="3838" max="3838" width="50.28515625" style="3" customWidth="1"/>
    <col min="3839" max="3839" width="7.140625" style="3" customWidth="1"/>
    <col min="3840" max="3840" width="13.7109375" style="3" customWidth="1"/>
    <col min="3841" max="3841" width="15.7109375" style="3" customWidth="1"/>
    <col min="3842" max="3842" width="16.85546875" style="3" customWidth="1"/>
    <col min="3843" max="3843" width="13.7109375" style="3" customWidth="1"/>
    <col min="3844" max="4093" width="9.140625" style="3"/>
    <col min="4094" max="4094" width="50.28515625" style="3" customWidth="1"/>
    <col min="4095" max="4095" width="7.140625" style="3" customWidth="1"/>
    <col min="4096" max="4096" width="13.7109375" style="3" customWidth="1"/>
    <col min="4097" max="4097" width="15.7109375" style="3" customWidth="1"/>
    <col min="4098" max="4098" width="16.85546875" style="3" customWidth="1"/>
    <col min="4099" max="4099" width="13.7109375" style="3" customWidth="1"/>
    <col min="4100" max="4349" width="9.140625" style="3"/>
    <col min="4350" max="4350" width="50.28515625" style="3" customWidth="1"/>
    <col min="4351" max="4351" width="7.140625" style="3" customWidth="1"/>
    <col min="4352" max="4352" width="13.7109375" style="3" customWidth="1"/>
    <col min="4353" max="4353" width="15.7109375" style="3" customWidth="1"/>
    <col min="4354" max="4354" width="16.85546875" style="3" customWidth="1"/>
    <col min="4355" max="4355" width="13.7109375" style="3" customWidth="1"/>
    <col min="4356" max="4605" width="9.140625" style="3"/>
    <col min="4606" max="4606" width="50.28515625" style="3" customWidth="1"/>
    <col min="4607" max="4607" width="7.140625" style="3" customWidth="1"/>
    <col min="4608" max="4608" width="13.7109375" style="3" customWidth="1"/>
    <col min="4609" max="4609" width="15.7109375" style="3" customWidth="1"/>
    <col min="4610" max="4610" width="16.85546875" style="3" customWidth="1"/>
    <col min="4611" max="4611" width="13.7109375" style="3" customWidth="1"/>
    <col min="4612" max="4861" width="9.140625" style="3"/>
    <col min="4862" max="4862" width="50.28515625" style="3" customWidth="1"/>
    <col min="4863" max="4863" width="7.140625" style="3" customWidth="1"/>
    <col min="4864" max="4864" width="13.7109375" style="3" customWidth="1"/>
    <col min="4865" max="4865" width="15.7109375" style="3" customWidth="1"/>
    <col min="4866" max="4866" width="16.85546875" style="3" customWidth="1"/>
    <col min="4867" max="4867" width="13.7109375" style="3" customWidth="1"/>
    <col min="4868" max="5117" width="9.140625" style="3"/>
    <col min="5118" max="5118" width="50.28515625" style="3" customWidth="1"/>
    <col min="5119" max="5119" width="7.140625" style="3" customWidth="1"/>
    <col min="5120" max="5120" width="13.7109375" style="3" customWidth="1"/>
    <col min="5121" max="5121" width="15.7109375" style="3" customWidth="1"/>
    <col min="5122" max="5122" width="16.85546875" style="3" customWidth="1"/>
    <col min="5123" max="5123" width="13.7109375" style="3" customWidth="1"/>
    <col min="5124" max="5373" width="9.140625" style="3"/>
    <col min="5374" max="5374" width="50.28515625" style="3" customWidth="1"/>
    <col min="5375" max="5375" width="7.140625" style="3" customWidth="1"/>
    <col min="5376" max="5376" width="13.7109375" style="3" customWidth="1"/>
    <col min="5377" max="5377" width="15.7109375" style="3" customWidth="1"/>
    <col min="5378" max="5378" width="16.85546875" style="3" customWidth="1"/>
    <col min="5379" max="5379" width="13.7109375" style="3" customWidth="1"/>
    <col min="5380" max="5629" width="9.140625" style="3"/>
    <col min="5630" max="5630" width="50.28515625" style="3" customWidth="1"/>
    <col min="5631" max="5631" width="7.140625" style="3" customWidth="1"/>
    <col min="5632" max="5632" width="13.7109375" style="3" customWidth="1"/>
    <col min="5633" max="5633" width="15.7109375" style="3" customWidth="1"/>
    <col min="5634" max="5634" width="16.85546875" style="3" customWidth="1"/>
    <col min="5635" max="5635" width="13.7109375" style="3" customWidth="1"/>
    <col min="5636" max="5885" width="9.140625" style="3"/>
    <col min="5886" max="5886" width="50.28515625" style="3" customWidth="1"/>
    <col min="5887" max="5887" width="7.140625" style="3" customWidth="1"/>
    <col min="5888" max="5888" width="13.7109375" style="3" customWidth="1"/>
    <col min="5889" max="5889" width="15.7109375" style="3" customWidth="1"/>
    <col min="5890" max="5890" width="16.85546875" style="3" customWidth="1"/>
    <col min="5891" max="5891" width="13.7109375" style="3" customWidth="1"/>
    <col min="5892" max="6141" width="9.140625" style="3"/>
    <col min="6142" max="6142" width="50.28515625" style="3" customWidth="1"/>
    <col min="6143" max="6143" width="7.140625" style="3" customWidth="1"/>
    <col min="6144" max="6144" width="13.7109375" style="3" customWidth="1"/>
    <col min="6145" max="6145" width="15.7109375" style="3" customWidth="1"/>
    <col min="6146" max="6146" width="16.85546875" style="3" customWidth="1"/>
    <col min="6147" max="6147" width="13.7109375" style="3" customWidth="1"/>
    <col min="6148" max="6397" width="9.140625" style="3"/>
    <col min="6398" max="6398" width="50.28515625" style="3" customWidth="1"/>
    <col min="6399" max="6399" width="7.140625" style="3" customWidth="1"/>
    <col min="6400" max="6400" width="13.7109375" style="3" customWidth="1"/>
    <col min="6401" max="6401" width="15.7109375" style="3" customWidth="1"/>
    <col min="6402" max="6402" width="16.85546875" style="3" customWidth="1"/>
    <col min="6403" max="6403" width="13.7109375" style="3" customWidth="1"/>
    <col min="6404" max="6653" width="9.140625" style="3"/>
    <col min="6654" max="6654" width="50.28515625" style="3" customWidth="1"/>
    <col min="6655" max="6655" width="7.140625" style="3" customWidth="1"/>
    <col min="6656" max="6656" width="13.7109375" style="3" customWidth="1"/>
    <col min="6657" max="6657" width="15.7109375" style="3" customWidth="1"/>
    <col min="6658" max="6658" width="16.85546875" style="3" customWidth="1"/>
    <col min="6659" max="6659" width="13.7109375" style="3" customWidth="1"/>
    <col min="6660" max="6909" width="9.140625" style="3"/>
    <col min="6910" max="6910" width="50.28515625" style="3" customWidth="1"/>
    <col min="6911" max="6911" width="7.140625" style="3" customWidth="1"/>
    <col min="6912" max="6912" width="13.7109375" style="3" customWidth="1"/>
    <col min="6913" max="6913" width="15.7109375" style="3" customWidth="1"/>
    <col min="6914" max="6914" width="16.85546875" style="3" customWidth="1"/>
    <col min="6915" max="6915" width="13.7109375" style="3" customWidth="1"/>
    <col min="6916" max="7165" width="9.140625" style="3"/>
    <col min="7166" max="7166" width="50.28515625" style="3" customWidth="1"/>
    <col min="7167" max="7167" width="7.140625" style="3" customWidth="1"/>
    <col min="7168" max="7168" width="13.7109375" style="3" customWidth="1"/>
    <col min="7169" max="7169" width="15.7109375" style="3" customWidth="1"/>
    <col min="7170" max="7170" width="16.85546875" style="3" customWidth="1"/>
    <col min="7171" max="7171" width="13.7109375" style="3" customWidth="1"/>
    <col min="7172" max="7421" width="9.140625" style="3"/>
    <col min="7422" max="7422" width="50.28515625" style="3" customWidth="1"/>
    <col min="7423" max="7423" width="7.140625" style="3" customWidth="1"/>
    <col min="7424" max="7424" width="13.7109375" style="3" customWidth="1"/>
    <col min="7425" max="7425" width="15.7109375" style="3" customWidth="1"/>
    <col min="7426" max="7426" width="16.85546875" style="3" customWidth="1"/>
    <col min="7427" max="7427" width="13.7109375" style="3" customWidth="1"/>
    <col min="7428" max="7677" width="9.140625" style="3"/>
    <col min="7678" max="7678" width="50.28515625" style="3" customWidth="1"/>
    <col min="7679" max="7679" width="7.140625" style="3" customWidth="1"/>
    <col min="7680" max="7680" width="13.7109375" style="3" customWidth="1"/>
    <col min="7681" max="7681" width="15.7109375" style="3" customWidth="1"/>
    <col min="7682" max="7682" width="16.85546875" style="3" customWidth="1"/>
    <col min="7683" max="7683" width="13.7109375" style="3" customWidth="1"/>
    <col min="7684" max="7933" width="9.140625" style="3"/>
    <col min="7934" max="7934" width="50.28515625" style="3" customWidth="1"/>
    <col min="7935" max="7935" width="7.140625" style="3" customWidth="1"/>
    <col min="7936" max="7936" width="13.7109375" style="3" customWidth="1"/>
    <col min="7937" max="7937" width="15.7109375" style="3" customWidth="1"/>
    <col min="7938" max="7938" width="16.85546875" style="3" customWidth="1"/>
    <col min="7939" max="7939" width="13.7109375" style="3" customWidth="1"/>
    <col min="7940" max="8189" width="9.140625" style="3"/>
    <col min="8190" max="8190" width="50.28515625" style="3" customWidth="1"/>
    <col min="8191" max="8191" width="7.140625" style="3" customWidth="1"/>
    <col min="8192" max="8192" width="13.7109375" style="3" customWidth="1"/>
    <col min="8193" max="8193" width="15.7109375" style="3" customWidth="1"/>
    <col min="8194" max="8194" width="16.85546875" style="3" customWidth="1"/>
    <col min="8195" max="8195" width="13.7109375" style="3" customWidth="1"/>
    <col min="8196" max="8445" width="9.140625" style="3"/>
    <col min="8446" max="8446" width="50.28515625" style="3" customWidth="1"/>
    <col min="8447" max="8447" width="7.140625" style="3" customWidth="1"/>
    <col min="8448" max="8448" width="13.7109375" style="3" customWidth="1"/>
    <col min="8449" max="8449" width="15.7109375" style="3" customWidth="1"/>
    <col min="8450" max="8450" width="16.85546875" style="3" customWidth="1"/>
    <col min="8451" max="8451" width="13.7109375" style="3" customWidth="1"/>
    <col min="8452" max="8701" width="9.140625" style="3"/>
    <col min="8702" max="8702" width="50.28515625" style="3" customWidth="1"/>
    <col min="8703" max="8703" width="7.140625" style="3" customWidth="1"/>
    <col min="8704" max="8704" width="13.7109375" style="3" customWidth="1"/>
    <col min="8705" max="8705" width="15.7109375" style="3" customWidth="1"/>
    <col min="8706" max="8706" width="16.85546875" style="3" customWidth="1"/>
    <col min="8707" max="8707" width="13.7109375" style="3" customWidth="1"/>
    <col min="8708" max="8957" width="9.140625" style="3"/>
    <col min="8958" max="8958" width="50.28515625" style="3" customWidth="1"/>
    <col min="8959" max="8959" width="7.140625" style="3" customWidth="1"/>
    <col min="8960" max="8960" width="13.7109375" style="3" customWidth="1"/>
    <col min="8961" max="8961" width="15.7109375" style="3" customWidth="1"/>
    <col min="8962" max="8962" width="16.85546875" style="3" customWidth="1"/>
    <col min="8963" max="8963" width="13.7109375" style="3" customWidth="1"/>
    <col min="8964" max="9213" width="9.140625" style="3"/>
    <col min="9214" max="9214" width="50.28515625" style="3" customWidth="1"/>
    <col min="9215" max="9215" width="7.140625" style="3" customWidth="1"/>
    <col min="9216" max="9216" width="13.7109375" style="3" customWidth="1"/>
    <col min="9217" max="9217" width="15.7109375" style="3" customWidth="1"/>
    <col min="9218" max="9218" width="16.85546875" style="3" customWidth="1"/>
    <col min="9219" max="9219" width="13.7109375" style="3" customWidth="1"/>
    <col min="9220" max="9469" width="9.140625" style="3"/>
    <col min="9470" max="9470" width="50.28515625" style="3" customWidth="1"/>
    <col min="9471" max="9471" width="7.140625" style="3" customWidth="1"/>
    <col min="9472" max="9472" width="13.7109375" style="3" customWidth="1"/>
    <col min="9473" max="9473" width="15.7109375" style="3" customWidth="1"/>
    <col min="9474" max="9474" width="16.85546875" style="3" customWidth="1"/>
    <col min="9475" max="9475" width="13.7109375" style="3" customWidth="1"/>
    <col min="9476" max="9725" width="9.140625" style="3"/>
    <col min="9726" max="9726" width="50.28515625" style="3" customWidth="1"/>
    <col min="9727" max="9727" width="7.140625" style="3" customWidth="1"/>
    <col min="9728" max="9728" width="13.7109375" style="3" customWidth="1"/>
    <col min="9729" max="9729" width="15.7109375" style="3" customWidth="1"/>
    <col min="9730" max="9730" width="16.85546875" style="3" customWidth="1"/>
    <col min="9731" max="9731" width="13.7109375" style="3" customWidth="1"/>
    <col min="9732" max="9981" width="9.140625" style="3"/>
    <col min="9982" max="9982" width="50.28515625" style="3" customWidth="1"/>
    <col min="9983" max="9983" width="7.140625" style="3" customWidth="1"/>
    <col min="9984" max="9984" width="13.7109375" style="3" customWidth="1"/>
    <col min="9985" max="9985" width="15.7109375" style="3" customWidth="1"/>
    <col min="9986" max="9986" width="16.85546875" style="3" customWidth="1"/>
    <col min="9987" max="9987" width="13.7109375" style="3" customWidth="1"/>
    <col min="9988" max="10237" width="9.140625" style="3"/>
    <col min="10238" max="10238" width="50.28515625" style="3" customWidth="1"/>
    <col min="10239" max="10239" width="7.140625" style="3" customWidth="1"/>
    <col min="10240" max="10240" width="13.7109375" style="3" customWidth="1"/>
    <col min="10241" max="10241" width="15.7109375" style="3" customWidth="1"/>
    <col min="10242" max="10242" width="16.85546875" style="3" customWidth="1"/>
    <col min="10243" max="10243" width="13.7109375" style="3" customWidth="1"/>
    <col min="10244" max="10493" width="9.140625" style="3"/>
    <col min="10494" max="10494" width="50.28515625" style="3" customWidth="1"/>
    <col min="10495" max="10495" width="7.140625" style="3" customWidth="1"/>
    <col min="10496" max="10496" width="13.7109375" style="3" customWidth="1"/>
    <col min="10497" max="10497" width="15.7109375" style="3" customWidth="1"/>
    <col min="10498" max="10498" width="16.85546875" style="3" customWidth="1"/>
    <col min="10499" max="10499" width="13.7109375" style="3" customWidth="1"/>
    <col min="10500" max="10749" width="9.140625" style="3"/>
    <col min="10750" max="10750" width="50.28515625" style="3" customWidth="1"/>
    <col min="10751" max="10751" width="7.140625" style="3" customWidth="1"/>
    <col min="10752" max="10752" width="13.7109375" style="3" customWidth="1"/>
    <col min="10753" max="10753" width="15.7109375" style="3" customWidth="1"/>
    <col min="10754" max="10754" width="16.85546875" style="3" customWidth="1"/>
    <col min="10755" max="10755" width="13.7109375" style="3" customWidth="1"/>
    <col min="10756" max="11005" width="9.140625" style="3"/>
    <col min="11006" max="11006" width="50.28515625" style="3" customWidth="1"/>
    <col min="11007" max="11007" width="7.140625" style="3" customWidth="1"/>
    <col min="11008" max="11008" width="13.7109375" style="3" customWidth="1"/>
    <col min="11009" max="11009" width="15.7109375" style="3" customWidth="1"/>
    <col min="11010" max="11010" width="16.85546875" style="3" customWidth="1"/>
    <col min="11011" max="11011" width="13.7109375" style="3" customWidth="1"/>
    <col min="11012" max="11261" width="9.140625" style="3"/>
    <col min="11262" max="11262" width="50.28515625" style="3" customWidth="1"/>
    <col min="11263" max="11263" width="7.140625" style="3" customWidth="1"/>
    <col min="11264" max="11264" width="13.7109375" style="3" customWidth="1"/>
    <col min="11265" max="11265" width="15.7109375" style="3" customWidth="1"/>
    <col min="11266" max="11266" width="16.85546875" style="3" customWidth="1"/>
    <col min="11267" max="11267" width="13.7109375" style="3" customWidth="1"/>
    <col min="11268" max="11517" width="9.140625" style="3"/>
    <col min="11518" max="11518" width="50.28515625" style="3" customWidth="1"/>
    <col min="11519" max="11519" width="7.140625" style="3" customWidth="1"/>
    <col min="11520" max="11520" width="13.7109375" style="3" customWidth="1"/>
    <col min="11521" max="11521" width="15.7109375" style="3" customWidth="1"/>
    <col min="11522" max="11522" width="16.85546875" style="3" customWidth="1"/>
    <col min="11523" max="11523" width="13.7109375" style="3" customWidth="1"/>
    <col min="11524" max="11773" width="9.140625" style="3"/>
    <col min="11774" max="11774" width="50.28515625" style="3" customWidth="1"/>
    <col min="11775" max="11775" width="7.140625" style="3" customWidth="1"/>
    <col min="11776" max="11776" width="13.7109375" style="3" customWidth="1"/>
    <col min="11777" max="11777" width="15.7109375" style="3" customWidth="1"/>
    <col min="11778" max="11778" width="16.85546875" style="3" customWidth="1"/>
    <col min="11779" max="11779" width="13.7109375" style="3" customWidth="1"/>
    <col min="11780" max="12029" width="9.140625" style="3"/>
    <col min="12030" max="12030" width="50.28515625" style="3" customWidth="1"/>
    <col min="12031" max="12031" width="7.140625" style="3" customWidth="1"/>
    <col min="12032" max="12032" width="13.7109375" style="3" customWidth="1"/>
    <col min="12033" max="12033" width="15.7109375" style="3" customWidth="1"/>
    <col min="12034" max="12034" width="16.85546875" style="3" customWidth="1"/>
    <col min="12035" max="12035" width="13.7109375" style="3" customWidth="1"/>
    <col min="12036" max="12285" width="9.140625" style="3"/>
    <col min="12286" max="12286" width="50.28515625" style="3" customWidth="1"/>
    <col min="12287" max="12287" width="7.140625" style="3" customWidth="1"/>
    <col min="12288" max="12288" width="13.7109375" style="3" customWidth="1"/>
    <col min="12289" max="12289" width="15.7109375" style="3" customWidth="1"/>
    <col min="12290" max="12290" width="16.85546875" style="3" customWidth="1"/>
    <col min="12291" max="12291" width="13.7109375" style="3" customWidth="1"/>
    <col min="12292" max="12541" width="9.140625" style="3"/>
    <col min="12542" max="12542" width="50.28515625" style="3" customWidth="1"/>
    <col min="12543" max="12543" width="7.140625" style="3" customWidth="1"/>
    <col min="12544" max="12544" width="13.7109375" style="3" customWidth="1"/>
    <col min="12545" max="12545" width="15.7109375" style="3" customWidth="1"/>
    <col min="12546" max="12546" width="16.85546875" style="3" customWidth="1"/>
    <col min="12547" max="12547" width="13.7109375" style="3" customWidth="1"/>
    <col min="12548" max="12797" width="9.140625" style="3"/>
    <col min="12798" max="12798" width="50.28515625" style="3" customWidth="1"/>
    <col min="12799" max="12799" width="7.140625" style="3" customWidth="1"/>
    <col min="12800" max="12800" width="13.7109375" style="3" customWidth="1"/>
    <col min="12801" max="12801" width="15.7109375" style="3" customWidth="1"/>
    <col min="12802" max="12802" width="16.85546875" style="3" customWidth="1"/>
    <col min="12803" max="12803" width="13.7109375" style="3" customWidth="1"/>
    <col min="12804" max="13053" width="9.140625" style="3"/>
    <col min="13054" max="13054" width="50.28515625" style="3" customWidth="1"/>
    <col min="13055" max="13055" width="7.140625" style="3" customWidth="1"/>
    <col min="13056" max="13056" width="13.7109375" style="3" customWidth="1"/>
    <col min="13057" max="13057" width="15.7109375" style="3" customWidth="1"/>
    <col min="13058" max="13058" width="16.85546875" style="3" customWidth="1"/>
    <col min="13059" max="13059" width="13.7109375" style="3" customWidth="1"/>
    <col min="13060" max="13309" width="9.140625" style="3"/>
    <col min="13310" max="13310" width="50.28515625" style="3" customWidth="1"/>
    <col min="13311" max="13311" width="7.140625" style="3" customWidth="1"/>
    <col min="13312" max="13312" width="13.7109375" style="3" customWidth="1"/>
    <col min="13313" max="13313" width="15.7109375" style="3" customWidth="1"/>
    <col min="13314" max="13314" width="16.85546875" style="3" customWidth="1"/>
    <col min="13315" max="13315" width="13.7109375" style="3" customWidth="1"/>
    <col min="13316" max="13565" width="9.140625" style="3"/>
    <col min="13566" max="13566" width="50.28515625" style="3" customWidth="1"/>
    <col min="13567" max="13567" width="7.140625" style="3" customWidth="1"/>
    <col min="13568" max="13568" width="13.7109375" style="3" customWidth="1"/>
    <col min="13569" max="13569" width="15.7109375" style="3" customWidth="1"/>
    <col min="13570" max="13570" width="16.85546875" style="3" customWidth="1"/>
    <col min="13571" max="13571" width="13.7109375" style="3" customWidth="1"/>
    <col min="13572" max="13821" width="9.140625" style="3"/>
    <col min="13822" max="13822" width="50.28515625" style="3" customWidth="1"/>
    <col min="13823" max="13823" width="7.140625" style="3" customWidth="1"/>
    <col min="13824" max="13824" width="13.7109375" style="3" customWidth="1"/>
    <col min="13825" max="13825" width="15.7109375" style="3" customWidth="1"/>
    <col min="13826" max="13826" width="16.85546875" style="3" customWidth="1"/>
    <col min="13827" max="13827" width="13.7109375" style="3" customWidth="1"/>
    <col min="13828" max="14077" width="9.140625" style="3"/>
    <col min="14078" max="14078" width="50.28515625" style="3" customWidth="1"/>
    <col min="14079" max="14079" width="7.140625" style="3" customWidth="1"/>
    <col min="14080" max="14080" width="13.7109375" style="3" customWidth="1"/>
    <col min="14081" max="14081" width="15.7109375" style="3" customWidth="1"/>
    <col min="14082" max="14082" width="16.85546875" style="3" customWidth="1"/>
    <col min="14083" max="14083" width="13.7109375" style="3" customWidth="1"/>
    <col min="14084" max="14333" width="9.140625" style="3"/>
    <col min="14334" max="14334" width="50.28515625" style="3" customWidth="1"/>
    <col min="14335" max="14335" width="7.140625" style="3" customWidth="1"/>
    <col min="14336" max="14336" width="13.7109375" style="3" customWidth="1"/>
    <col min="14337" max="14337" width="15.7109375" style="3" customWidth="1"/>
    <col min="14338" max="14338" width="16.85546875" style="3" customWidth="1"/>
    <col min="14339" max="14339" width="13.7109375" style="3" customWidth="1"/>
    <col min="14340" max="14589" width="9.140625" style="3"/>
    <col min="14590" max="14590" width="50.28515625" style="3" customWidth="1"/>
    <col min="14591" max="14591" width="7.140625" style="3" customWidth="1"/>
    <col min="14592" max="14592" width="13.7109375" style="3" customWidth="1"/>
    <col min="14593" max="14593" width="15.7109375" style="3" customWidth="1"/>
    <col min="14594" max="14594" width="16.85546875" style="3" customWidth="1"/>
    <col min="14595" max="14595" width="13.7109375" style="3" customWidth="1"/>
    <col min="14596" max="14845" width="9.140625" style="3"/>
    <col min="14846" max="14846" width="50.28515625" style="3" customWidth="1"/>
    <col min="14847" max="14847" width="7.140625" style="3" customWidth="1"/>
    <col min="14848" max="14848" width="13.7109375" style="3" customWidth="1"/>
    <col min="14849" max="14849" width="15.7109375" style="3" customWidth="1"/>
    <col min="14850" max="14850" width="16.85546875" style="3" customWidth="1"/>
    <col min="14851" max="14851" width="13.7109375" style="3" customWidth="1"/>
    <col min="14852" max="15101" width="9.140625" style="3"/>
    <col min="15102" max="15102" width="50.28515625" style="3" customWidth="1"/>
    <col min="15103" max="15103" width="7.140625" style="3" customWidth="1"/>
    <col min="15104" max="15104" width="13.7109375" style="3" customWidth="1"/>
    <col min="15105" max="15105" width="15.7109375" style="3" customWidth="1"/>
    <col min="15106" max="15106" width="16.85546875" style="3" customWidth="1"/>
    <col min="15107" max="15107" width="13.7109375" style="3" customWidth="1"/>
    <col min="15108" max="15357" width="9.140625" style="3"/>
    <col min="15358" max="15358" width="50.28515625" style="3" customWidth="1"/>
    <col min="15359" max="15359" width="7.140625" style="3" customWidth="1"/>
    <col min="15360" max="15360" width="13.7109375" style="3" customWidth="1"/>
    <col min="15361" max="15361" width="15.7109375" style="3" customWidth="1"/>
    <col min="15362" max="15362" width="16.85546875" style="3" customWidth="1"/>
    <col min="15363" max="15363" width="13.7109375" style="3" customWidth="1"/>
    <col min="15364" max="15613" width="9.140625" style="3"/>
    <col min="15614" max="15614" width="50.28515625" style="3" customWidth="1"/>
    <col min="15615" max="15615" width="7.140625" style="3" customWidth="1"/>
    <col min="15616" max="15616" width="13.7109375" style="3" customWidth="1"/>
    <col min="15617" max="15617" width="15.7109375" style="3" customWidth="1"/>
    <col min="15618" max="15618" width="16.85546875" style="3" customWidth="1"/>
    <col min="15619" max="15619" width="13.7109375" style="3" customWidth="1"/>
    <col min="15620" max="15869" width="9.140625" style="3"/>
    <col min="15870" max="15870" width="50.28515625" style="3" customWidth="1"/>
    <col min="15871" max="15871" width="7.140625" style="3" customWidth="1"/>
    <col min="15872" max="15872" width="13.7109375" style="3" customWidth="1"/>
    <col min="15873" max="15873" width="15.7109375" style="3" customWidth="1"/>
    <col min="15874" max="15874" width="16.85546875" style="3" customWidth="1"/>
    <col min="15875" max="15875" width="13.7109375" style="3" customWidth="1"/>
    <col min="15876" max="16125" width="9.140625" style="3"/>
    <col min="16126" max="16126" width="50.28515625" style="3" customWidth="1"/>
    <col min="16127" max="16127" width="7.140625" style="3" customWidth="1"/>
    <col min="16128" max="16128" width="13.7109375" style="3" customWidth="1"/>
    <col min="16129" max="16129" width="15.7109375" style="3" customWidth="1"/>
    <col min="16130" max="16130" width="16.85546875" style="3" customWidth="1"/>
    <col min="16131" max="16131" width="13.7109375" style="3" customWidth="1"/>
    <col min="16132" max="16384" width="9.140625" style="3"/>
  </cols>
  <sheetData>
    <row r="1" spans="1:10" s="2" customFormat="1" ht="15" customHeight="1" x14ac:dyDescent="0.2">
      <c r="A1" s="876"/>
      <c r="B1" s="877" t="s">
        <v>235</v>
      </c>
      <c r="C1" s="877"/>
      <c r="D1" s="877"/>
      <c r="E1" s="160" t="s">
        <v>1</v>
      </c>
      <c r="F1" s="878" t="s">
        <v>2</v>
      </c>
      <c r="G1" s="879"/>
    </row>
    <row r="2" spans="1:10" s="2" customFormat="1" ht="15" customHeight="1" x14ac:dyDescent="0.2">
      <c r="A2" s="876"/>
      <c r="B2" s="877"/>
      <c r="C2" s="877"/>
      <c r="D2" s="877"/>
      <c r="E2" s="160" t="s">
        <v>3</v>
      </c>
      <c r="F2" s="878">
        <v>2</v>
      </c>
      <c r="G2" s="879"/>
    </row>
    <row r="3" spans="1:10" s="2" customFormat="1" ht="15" customHeight="1" x14ac:dyDescent="0.2">
      <c r="A3" s="876"/>
      <c r="B3" s="877"/>
      <c r="C3" s="877"/>
      <c r="D3" s="877"/>
      <c r="E3" s="160" t="s">
        <v>4</v>
      </c>
      <c r="F3" s="880">
        <v>43164</v>
      </c>
      <c r="G3" s="881"/>
    </row>
    <row r="4" spans="1:10" s="2" customFormat="1" ht="25.5" customHeight="1" x14ac:dyDescent="0.2">
      <c r="A4" s="876"/>
      <c r="B4" s="877"/>
      <c r="C4" s="877"/>
      <c r="D4" s="877"/>
      <c r="E4" s="160" t="s">
        <v>5</v>
      </c>
      <c r="F4" s="878">
        <v>1</v>
      </c>
      <c r="G4" s="879"/>
    </row>
    <row r="6" spans="1:10" s="7" customFormat="1" ht="15.75" customHeight="1" x14ac:dyDescent="0.25">
      <c r="A6" s="871" t="s">
        <v>6</v>
      </c>
      <c r="B6" s="872"/>
      <c r="C6" s="875" t="s">
        <v>7</v>
      </c>
      <c r="D6" s="875" t="s">
        <v>224</v>
      </c>
      <c r="E6" s="884" t="s">
        <v>221</v>
      </c>
      <c r="F6" s="875" t="s">
        <v>234</v>
      </c>
      <c r="G6" s="875" t="s">
        <v>11</v>
      </c>
    </row>
    <row r="7" spans="1:10" s="7" customFormat="1" ht="43.5" customHeight="1" x14ac:dyDescent="0.25">
      <c r="A7" s="873"/>
      <c r="B7" s="874"/>
      <c r="C7" s="875"/>
      <c r="D7" s="875"/>
      <c r="E7" s="884"/>
      <c r="F7" s="875"/>
      <c r="G7" s="875"/>
    </row>
    <row r="8" spans="1:10" s="2" customFormat="1" ht="25.5" x14ac:dyDescent="0.2">
      <c r="A8" s="882"/>
      <c r="B8" s="883"/>
      <c r="C8" s="8"/>
      <c r="D8" s="8" t="s">
        <v>12</v>
      </c>
      <c r="E8" s="161" t="s">
        <v>13</v>
      </c>
      <c r="F8" s="8" t="s">
        <v>14</v>
      </c>
      <c r="G8" s="9"/>
    </row>
    <row r="9" spans="1:10" x14ac:dyDescent="0.25">
      <c r="A9" s="869" t="s">
        <v>15</v>
      </c>
      <c r="B9" s="870"/>
      <c r="C9" s="10"/>
      <c r="D9" s="10"/>
      <c r="E9" s="162"/>
      <c r="F9" s="12"/>
      <c r="G9" s="12"/>
    </row>
    <row r="10" spans="1:10" x14ac:dyDescent="0.25">
      <c r="A10" s="869" t="s">
        <v>16</v>
      </c>
      <c r="B10" s="870"/>
      <c r="C10" s="10"/>
      <c r="D10" s="162"/>
      <c r="E10" s="162"/>
      <c r="F10" s="12"/>
      <c r="G10" s="12"/>
    </row>
    <row r="11" spans="1:10" x14ac:dyDescent="0.25">
      <c r="A11" s="869" t="s">
        <v>17</v>
      </c>
      <c r="B11" s="870"/>
      <c r="C11" s="10"/>
      <c r="D11" s="37"/>
      <c r="E11" s="37"/>
      <c r="F11" s="12"/>
      <c r="G11" s="12"/>
    </row>
    <row r="12" spans="1:10" x14ac:dyDescent="0.25">
      <c r="A12" s="857" t="s">
        <v>18</v>
      </c>
      <c r="B12" s="858"/>
      <c r="C12" s="10" t="s">
        <v>19</v>
      </c>
      <c r="D12" s="163">
        <v>96.85</v>
      </c>
      <c r="E12" s="163">
        <v>96.811771897424165</v>
      </c>
      <c r="F12" s="254">
        <f>(E12-D12)/D12*100</f>
        <v>-3.9471453356560528E-2</v>
      </c>
      <c r="G12" s="12"/>
      <c r="J12" s="258"/>
    </row>
    <row r="13" spans="1:10" x14ac:dyDescent="0.25">
      <c r="A13" s="857" t="s">
        <v>20</v>
      </c>
      <c r="B13" s="858"/>
      <c r="C13" s="10" t="s">
        <v>19</v>
      </c>
      <c r="D13" s="163">
        <v>95.34</v>
      </c>
      <c r="E13" s="163">
        <v>95.595880378794234</v>
      </c>
      <c r="F13" s="254">
        <f>(E13-D13)/D13*100</f>
        <v>0.26838722340489929</v>
      </c>
      <c r="G13" s="12"/>
      <c r="J13" s="258"/>
    </row>
    <row r="14" spans="1:10" x14ac:dyDescent="0.25">
      <c r="A14" s="869" t="s">
        <v>21</v>
      </c>
      <c r="B14" s="870"/>
      <c r="C14" s="10"/>
      <c r="D14" s="163"/>
      <c r="E14" s="163"/>
      <c r="F14" s="254"/>
      <c r="G14" s="12"/>
      <c r="J14" s="258"/>
    </row>
    <row r="15" spans="1:10" x14ac:dyDescent="0.25">
      <c r="A15" s="857" t="s">
        <v>18</v>
      </c>
      <c r="B15" s="858"/>
      <c r="C15" s="10" t="s">
        <v>19</v>
      </c>
      <c r="D15" s="163">
        <v>99.32</v>
      </c>
      <c r="E15" s="163">
        <v>98.963314710051691</v>
      </c>
      <c r="F15" s="254">
        <f t="shared" ref="F15:F78" si="0">(E15-D15)/D15*100</f>
        <v>-0.35912735596889089</v>
      </c>
      <c r="G15" s="12"/>
      <c r="J15" s="258"/>
    </row>
    <row r="16" spans="1:10" x14ac:dyDescent="0.25">
      <c r="A16" s="857" t="s">
        <v>20</v>
      </c>
      <c r="B16" s="858"/>
      <c r="C16" s="10" t="s">
        <v>19</v>
      </c>
      <c r="D16" s="163">
        <v>99.41</v>
      </c>
      <c r="E16" s="163">
        <v>98.978598639003422</v>
      </c>
      <c r="F16" s="254">
        <f t="shared" si="0"/>
        <v>-0.43396173523445741</v>
      </c>
      <c r="G16" s="12"/>
      <c r="J16" s="258"/>
    </row>
    <row r="17" spans="1:243" ht="32.25" customHeight="1" x14ac:dyDescent="0.25">
      <c r="A17" s="869" t="s">
        <v>22</v>
      </c>
      <c r="B17" s="870"/>
      <c r="C17" s="10"/>
      <c r="D17" s="163"/>
      <c r="E17" s="164"/>
      <c r="F17" s="254"/>
      <c r="G17" s="12"/>
      <c r="J17" s="258"/>
    </row>
    <row r="18" spans="1:243" x14ac:dyDescent="0.25">
      <c r="A18" s="857" t="s">
        <v>23</v>
      </c>
      <c r="B18" s="858"/>
      <c r="C18" s="10" t="s">
        <v>19</v>
      </c>
      <c r="D18" s="163">
        <v>99.54</v>
      </c>
      <c r="E18" s="163">
        <v>99.419067961165055</v>
      </c>
      <c r="F18" s="254">
        <f t="shared" si="0"/>
        <v>-0.12149089696097154</v>
      </c>
      <c r="G18" s="12"/>
      <c r="J18" s="258"/>
    </row>
    <row r="19" spans="1:243" x14ac:dyDescent="0.25">
      <c r="A19" s="857" t="s">
        <v>24</v>
      </c>
      <c r="B19" s="858"/>
      <c r="C19" s="10" t="s">
        <v>19</v>
      </c>
      <c r="D19" s="165"/>
      <c r="E19" s="165"/>
      <c r="F19" s="15"/>
      <c r="G19" s="12"/>
      <c r="J19" s="258"/>
    </row>
    <row r="20" spans="1:243" x14ac:dyDescent="0.25">
      <c r="A20" s="857" t="s">
        <v>25</v>
      </c>
      <c r="B20" s="858"/>
      <c r="C20" s="10" t="s">
        <v>19</v>
      </c>
      <c r="D20" s="163">
        <v>99.75</v>
      </c>
      <c r="E20" s="163">
        <v>99.910427150380329</v>
      </c>
      <c r="F20" s="254">
        <f t="shared" si="0"/>
        <v>0.16082922343892628</v>
      </c>
      <c r="G20" s="12"/>
      <c r="J20" s="258"/>
    </row>
    <row r="21" spans="1:243" ht="33.75" customHeight="1" x14ac:dyDescent="0.25">
      <c r="A21" s="857" t="s">
        <v>26</v>
      </c>
      <c r="B21" s="858"/>
      <c r="C21" s="10" t="s">
        <v>19</v>
      </c>
      <c r="D21" s="163"/>
      <c r="E21" s="163"/>
      <c r="F21" s="254"/>
      <c r="G21" s="12"/>
      <c r="J21" s="258"/>
    </row>
    <row r="22" spans="1:243" x14ac:dyDescent="0.25">
      <c r="A22" s="857" t="s">
        <v>27</v>
      </c>
      <c r="B22" s="858"/>
      <c r="C22" s="10" t="s">
        <v>19</v>
      </c>
      <c r="D22" s="163"/>
      <c r="E22" s="163"/>
      <c r="F22" s="254"/>
      <c r="G22" s="12"/>
      <c r="J22" s="258"/>
    </row>
    <row r="23" spans="1:243" x14ac:dyDescent="0.25">
      <c r="A23" s="857" t="s">
        <v>28</v>
      </c>
      <c r="B23" s="858"/>
      <c r="C23" s="10" t="s">
        <v>19</v>
      </c>
      <c r="D23" s="163">
        <v>99.61</v>
      </c>
      <c r="E23" s="163">
        <v>99.682154346060102</v>
      </c>
      <c r="F23" s="254">
        <f t="shared" si="0"/>
        <v>7.2436849774222087E-2</v>
      </c>
      <c r="G23" s="20"/>
      <c r="J23" s="258"/>
    </row>
    <row r="24" spans="1:243" x14ac:dyDescent="0.25">
      <c r="A24" s="857" t="s">
        <v>29</v>
      </c>
      <c r="B24" s="858"/>
      <c r="C24" s="10" t="s">
        <v>19</v>
      </c>
      <c r="D24" s="163"/>
      <c r="E24" s="163"/>
      <c r="F24" s="254"/>
      <c r="G24" s="20"/>
      <c r="J24" s="258"/>
    </row>
    <row r="25" spans="1:243" ht="33" customHeight="1" x14ac:dyDescent="0.25">
      <c r="A25" s="857" t="s">
        <v>30</v>
      </c>
      <c r="B25" s="858"/>
      <c r="C25" s="10" t="s">
        <v>19</v>
      </c>
      <c r="D25" s="163">
        <v>99.87</v>
      </c>
      <c r="E25" s="163">
        <v>99.893538616475027</v>
      </c>
      <c r="F25" s="254">
        <f t="shared" si="0"/>
        <v>2.356925650848345E-2</v>
      </c>
      <c r="G25" s="20"/>
      <c r="J25" s="258"/>
    </row>
    <row r="26" spans="1:243" x14ac:dyDescent="0.25">
      <c r="A26" s="857" t="s">
        <v>31</v>
      </c>
      <c r="B26" s="858"/>
      <c r="C26" s="10" t="s">
        <v>19</v>
      </c>
      <c r="D26" s="163"/>
      <c r="E26" s="163"/>
      <c r="F26" s="15"/>
      <c r="G26" s="20"/>
      <c r="J26" s="258"/>
    </row>
    <row r="27" spans="1:243" x14ac:dyDescent="0.25">
      <c r="A27" s="857" t="s">
        <v>32</v>
      </c>
      <c r="B27" s="858"/>
      <c r="C27" s="10" t="s">
        <v>19</v>
      </c>
      <c r="D27" s="163"/>
      <c r="E27" s="166"/>
      <c r="F27" s="15"/>
      <c r="G27" s="20"/>
      <c r="H27" s="22"/>
      <c r="I27" s="22"/>
      <c r="J27" s="258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</row>
    <row r="28" spans="1:243" x14ac:dyDescent="0.25">
      <c r="A28" s="869" t="s">
        <v>33</v>
      </c>
      <c r="B28" s="870"/>
      <c r="C28" s="10"/>
      <c r="D28" s="167"/>
      <c r="E28" s="167"/>
      <c r="F28" s="15"/>
      <c r="G28" s="20"/>
      <c r="H28" s="22"/>
      <c r="I28" s="22"/>
      <c r="J28" s="258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</row>
    <row r="29" spans="1:243" ht="33" customHeight="1" x14ac:dyDescent="0.25">
      <c r="A29" s="891" t="s">
        <v>225</v>
      </c>
      <c r="B29" s="870"/>
      <c r="C29" s="10" t="s">
        <v>35</v>
      </c>
      <c r="D29" s="168">
        <v>136.21</v>
      </c>
      <c r="E29" s="168">
        <v>136.23963491334709</v>
      </c>
      <c r="F29" s="254">
        <f t="shared" si="0"/>
        <v>2.1756782429396694E-2</v>
      </c>
      <c r="G29" s="20"/>
      <c r="H29" s="22"/>
      <c r="I29" s="22"/>
      <c r="J29" s="258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</row>
    <row r="30" spans="1:243" x14ac:dyDescent="0.25">
      <c r="A30" s="857" t="s">
        <v>36</v>
      </c>
      <c r="B30" s="858"/>
      <c r="C30" s="10" t="s">
        <v>37</v>
      </c>
      <c r="D30" s="168">
        <v>128.76</v>
      </c>
      <c r="E30" s="168">
        <v>127.72537523056134</v>
      </c>
      <c r="F30" s="254">
        <f t="shared" si="0"/>
        <v>-0.80352964386350634</v>
      </c>
      <c r="G30" s="20"/>
      <c r="H30" s="22"/>
      <c r="I30" s="22"/>
      <c r="J30" s="258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</row>
    <row r="31" spans="1:243" x14ac:dyDescent="0.25">
      <c r="A31" s="857" t="s">
        <v>38</v>
      </c>
      <c r="B31" s="858"/>
      <c r="C31" s="10" t="s">
        <v>37</v>
      </c>
      <c r="D31" s="168">
        <v>107.29</v>
      </c>
      <c r="E31" s="168">
        <v>107.98303175825994</v>
      </c>
      <c r="F31" s="254">
        <f t="shared" si="0"/>
        <v>0.64594254661192496</v>
      </c>
      <c r="G31" s="20"/>
      <c r="H31" s="22"/>
      <c r="I31" s="22"/>
      <c r="J31" s="258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</row>
    <row r="32" spans="1:243" x14ac:dyDescent="0.25">
      <c r="A32" s="857" t="s">
        <v>39</v>
      </c>
      <c r="B32" s="858"/>
      <c r="C32" s="10" t="s">
        <v>37</v>
      </c>
      <c r="D32" s="168"/>
      <c r="E32" s="168"/>
      <c r="F32" s="254"/>
      <c r="G32" s="20"/>
      <c r="H32" s="22"/>
      <c r="I32" s="22"/>
      <c r="J32" s="258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</row>
    <row r="33" spans="1:243" ht="33.75" customHeight="1" x14ac:dyDescent="0.25">
      <c r="A33" s="857" t="s">
        <v>40</v>
      </c>
      <c r="B33" s="858"/>
      <c r="C33" s="10" t="s">
        <v>37</v>
      </c>
      <c r="D33" s="168">
        <v>119.25</v>
      </c>
      <c r="E33" s="168">
        <v>118.80026736831996</v>
      </c>
      <c r="F33" s="254">
        <f t="shared" si="0"/>
        <v>-0.37713428233126661</v>
      </c>
      <c r="G33" s="20"/>
      <c r="H33" s="22"/>
      <c r="I33" s="22"/>
      <c r="J33" s="258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</row>
    <row r="34" spans="1:243" x14ac:dyDescent="0.25">
      <c r="A34" s="857" t="s">
        <v>41</v>
      </c>
      <c r="B34" s="858"/>
      <c r="C34" s="10" t="s">
        <v>37</v>
      </c>
      <c r="D34" s="168"/>
      <c r="E34" s="168"/>
      <c r="F34" s="15"/>
      <c r="G34" s="20"/>
      <c r="H34" s="22"/>
      <c r="I34" s="22"/>
      <c r="J34" s="258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</row>
    <row r="35" spans="1:243" ht="32.25" customHeight="1" x14ac:dyDescent="0.25">
      <c r="A35" s="857" t="s">
        <v>42</v>
      </c>
      <c r="B35" s="858"/>
      <c r="C35" s="10" t="s">
        <v>37</v>
      </c>
      <c r="D35" s="168"/>
      <c r="E35" s="168"/>
      <c r="F35" s="15"/>
      <c r="G35" s="20"/>
      <c r="H35" s="22"/>
      <c r="I35" s="22"/>
      <c r="J35" s="258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</row>
    <row r="36" spans="1:243" x14ac:dyDescent="0.25">
      <c r="A36" s="857" t="s">
        <v>43</v>
      </c>
      <c r="B36" s="858"/>
      <c r="C36" s="10" t="s">
        <v>37</v>
      </c>
      <c r="D36" s="168"/>
      <c r="E36" s="168"/>
      <c r="F36" s="15"/>
      <c r="G36" s="20"/>
      <c r="H36" s="22"/>
      <c r="I36" s="22"/>
      <c r="J36" s="258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</row>
    <row r="37" spans="1:243" ht="33" customHeight="1" x14ac:dyDescent="0.25">
      <c r="A37" s="891" t="s">
        <v>226</v>
      </c>
      <c r="B37" s="870"/>
      <c r="C37" s="10" t="s">
        <v>35</v>
      </c>
      <c r="D37" s="168">
        <v>45.21</v>
      </c>
      <c r="E37" s="168">
        <v>45.435714250600356</v>
      </c>
      <c r="F37" s="254">
        <f t="shared" si="0"/>
        <v>0.49925735589549808</v>
      </c>
      <c r="G37" s="20"/>
      <c r="H37" s="22"/>
      <c r="I37" s="22"/>
      <c r="J37" s="258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</row>
    <row r="38" spans="1:243" x14ac:dyDescent="0.25">
      <c r="A38" s="857" t="s">
        <v>36</v>
      </c>
      <c r="B38" s="858"/>
      <c r="C38" s="10" t="s">
        <v>37</v>
      </c>
      <c r="D38" s="168">
        <v>42.86</v>
      </c>
      <c r="E38" s="168">
        <v>42.609538506761218</v>
      </c>
      <c r="F38" s="254">
        <f t="shared" si="0"/>
        <v>-0.58437119281096828</v>
      </c>
      <c r="G38" s="20"/>
      <c r="H38" s="22"/>
      <c r="I38" s="22"/>
      <c r="J38" s="258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</row>
    <row r="39" spans="1:243" ht="33.75" customHeight="1" x14ac:dyDescent="0.25">
      <c r="A39" s="857" t="s">
        <v>38</v>
      </c>
      <c r="B39" s="858"/>
      <c r="C39" s="10" t="s">
        <v>37</v>
      </c>
      <c r="D39" s="168">
        <v>35.869999999999997</v>
      </c>
      <c r="E39" s="168">
        <v>36.010816821119256</v>
      </c>
      <c r="F39" s="254">
        <f t="shared" si="0"/>
        <v>0.39257547008435706</v>
      </c>
      <c r="G39" s="20"/>
      <c r="H39" s="22"/>
      <c r="I39" s="22"/>
      <c r="J39" s="258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</row>
    <row r="40" spans="1:243" x14ac:dyDescent="0.25">
      <c r="A40" s="857" t="s">
        <v>39</v>
      </c>
      <c r="B40" s="858"/>
      <c r="C40" s="10" t="s">
        <v>37</v>
      </c>
      <c r="D40" s="168"/>
      <c r="E40" s="168"/>
      <c r="F40" s="254"/>
      <c r="G40" s="20"/>
      <c r="H40" s="22"/>
      <c r="I40" s="22"/>
      <c r="J40" s="258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</row>
    <row r="41" spans="1:243" ht="33" customHeight="1" x14ac:dyDescent="0.25">
      <c r="A41" s="857" t="s">
        <v>40</v>
      </c>
      <c r="B41" s="858"/>
      <c r="C41" s="10" t="s">
        <v>37</v>
      </c>
      <c r="D41" s="168">
        <v>39.67</v>
      </c>
      <c r="E41" s="168">
        <v>39.62452713316889</v>
      </c>
      <c r="F41" s="254">
        <f t="shared" si="0"/>
        <v>-0.11462784681399536</v>
      </c>
      <c r="G41" s="20"/>
      <c r="H41" s="22"/>
      <c r="I41" s="22"/>
      <c r="J41" s="258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</row>
    <row r="42" spans="1:243" x14ac:dyDescent="0.25">
      <c r="A42" s="857" t="s">
        <v>41</v>
      </c>
      <c r="B42" s="858"/>
      <c r="C42" s="10" t="s">
        <v>37</v>
      </c>
      <c r="D42" s="168"/>
      <c r="E42" s="168"/>
      <c r="F42" s="15"/>
      <c r="G42" s="20"/>
      <c r="H42" s="22"/>
      <c r="I42" s="22"/>
      <c r="J42" s="258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</row>
    <row r="43" spans="1:243" x14ac:dyDescent="0.25">
      <c r="A43" s="857" t="s">
        <v>42</v>
      </c>
      <c r="B43" s="858"/>
      <c r="C43" s="10" t="s">
        <v>37</v>
      </c>
      <c r="D43" s="168"/>
      <c r="E43" s="168"/>
      <c r="F43" s="15"/>
      <c r="G43" s="20"/>
      <c r="H43" s="22"/>
      <c r="I43" s="22"/>
      <c r="J43" s="258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</row>
    <row r="44" spans="1:243" x14ac:dyDescent="0.25">
      <c r="A44" s="857" t="s">
        <v>43</v>
      </c>
      <c r="B44" s="858"/>
      <c r="C44" s="10" t="s">
        <v>37</v>
      </c>
      <c r="D44" s="168"/>
      <c r="E44" s="168"/>
      <c r="F44" s="15"/>
      <c r="G44" s="20"/>
      <c r="H44" s="22"/>
      <c r="I44" s="22"/>
      <c r="J44" s="258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</row>
    <row r="45" spans="1:243" x14ac:dyDescent="0.25">
      <c r="A45" s="892" t="s">
        <v>227</v>
      </c>
      <c r="B45" s="868"/>
      <c r="C45" s="10" t="s">
        <v>35</v>
      </c>
      <c r="D45" s="169">
        <v>8.7599999999999997E-2</v>
      </c>
      <c r="E45" s="169">
        <v>8.694549618337187E-2</v>
      </c>
      <c r="F45" s="254">
        <f t="shared" si="0"/>
        <v>-0.74715047560288461</v>
      </c>
      <c r="G45" s="20"/>
      <c r="H45" s="22"/>
      <c r="I45" s="22"/>
      <c r="J45" s="258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  <c r="II45" s="22"/>
    </row>
    <row r="46" spans="1:243" x14ac:dyDescent="0.25">
      <c r="A46" s="857" t="s">
        <v>36</v>
      </c>
      <c r="B46" s="858"/>
      <c r="C46" s="10" t="s">
        <v>37</v>
      </c>
      <c r="D46" s="169">
        <v>8.2900000000000001E-2</v>
      </c>
      <c r="E46" s="169">
        <v>8.1680927683917784E-2</v>
      </c>
      <c r="F46" s="254">
        <f t="shared" si="0"/>
        <v>-1.4705335537783082</v>
      </c>
      <c r="G46" s="20"/>
      <c r="H46" s="22"/>
      <c r="I46" s="22"/>
      <c r="J46" s="258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</row>
    <row r="47" spans="1:243" x14ac:dyDescent="0.25">
      <c r="A47" s="857" t="s">
        <v>38</v>
      </c>
      <c r="B47" s="858"/>
      <c r="C47" s="10" t="s">
        <v>37</v>
      </c>
      <c r="D47" s="169">
        <v>6.8699999999999997E-2</v>
      </c>
      <c r="E47" s="169">
        <v>6.9041180341510341E-2</v>
      </c>
      <c r="F47" s="254">
        <f t="shared" si="0"/>
        <v>0.49662349564824498</v>
      </c>
      <c r="G47" s="20"/>
      <c r="H47" s="22"/>
      <c r="I47" s="22"/>
      <c r="J47" s="258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</row>
    <row r="48" spans="1:243" x14ac:dyDescent="0.25">
      <c r="A48" s="857" t="s">
        <v>39</v>
      </c>
      <c r="B48" s="858"/>
      <c r="C48" s="10"/>
      <c r="D48" s="169"/>
      <c r="E48" s="169"/>
      <c r="F48" s="254"/>
      <c r="G48" s="20"/>
      <c r="H48" s="22"/>
      <c r="I48" s="22"/>
      <c r="J48" s="258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</row>
    <row r="49" spans="1:243" x14ac:dyDescent="0.25">
      <c r="A49" s="857" t="s">
        <v>40</v>
      </c>
      <c r="B49" s="858"/>
      <c r="C49" s="10" t="s">
        <v>37</v>
      </c>
      <c r="D49" s="169">
        <v>7.6499999999999999E-2</v>
      </c>
      <c r="E49" s="169">
        <v>7.5978515660751339E-2</v>
      </c>
      <c r="F49" s="254">
        <f t="shared" si="0"/>
        <v>-0.68167887483484901</v>
      </c>
      <c r="G49" s="20"/>
      <c r="H49" s="22"/>
      <c r="I49" s="22"/>
      <c r="J49" s="258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</row>
    <row r="50" spans="1:243" x14ac:dyDescent="0.25">
      <c r="A50" s="857" t="s">
        <v>41</v>
      </c>
      <c r="B50" s="858"/>
      <c r="C50" s="10" t="s">
        <v>37</v>
      </c>
      <c r="D50" s="169"/>
      <c r="E50" s="169"/>
      <c r="F50" s="254"/>
      <c r="G50" s="20"/>
      <c r="H50" s="22"/>
      <c r="I50" s="22"/>
      <c r="J50" s="258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</row>
    <row r="51" spans="1:243" x14ac:dyDescent="0.25">
      <c r="A51" s="857" t="s">
        <v>42</v>
      </c>
      <c r="B51" s="858"/>
      <c r="C51" s="10" t="s">
        <v>37</v>
      </c>
      <c r="D51" s="169"/>
      <c r="E51" s="169"/>
      <c r="F51" s="254"/>
      <c r="G51" s="20"/>
      <c r="H51" s="22"/>
      <c r="I51" s="22"/>
      <c r="J51" s="258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</row>
    <row r="52" spans="1:243" x14ac:dyDescent="0.25">
      <c r="A52" s="857" t="s">
        <v>43</v>
      </c>
      <c r="B52" s="858"/>
      <c r="C52" s="10" t="s">
        <v>37</v>
      </c>
      <c r="D52" s="169"/>
      <c r="E52" s="169"/>
      <c r="F52" s="254"/>
      <c r="G52" s="20"/>
      <c r="H52" s="22"/>
      <c r="I52" s="22"/>
      <c r="J52" s="258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</row>
    <row r="53" spans="1:243" x14ac:dyDescent="0.25">
      <c r="A53" s="892" t="s">
        <v>228</v>
      </c>
      <c r="B53" s="868"/>
      <c r="C53" s="10" t="s">
        <v>35</v>
      </c>
      <c r="D53" s="169">
        <v>0.23599999999999999</v>
      </c>
      <c r="E53" s="169">
        <v>0.23439800161467331</v>
      </c>
      <c r="F53" s="254">
        <f t="shared" si="0"/>
        <v>-0.67881287513842403</v>
      </c>
      <c r="G53" s="20"/>
      <c r="H53" s="22"/>
      <c r="I53" s="22"/>
      <c r="J53" s="258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</row>
    <row r="54" spans="1:243" x14ac:dyDescent="0.25">
      <c r="A54" s="857" t="s">
        <v>36</v>
      </c>
      <c r="B54" s="858"/>
      <c r="C54" s="10" t="s">
        <v>37</v>
      </c>
      <c r="D54" s="169">
        <v>0.21859999999999999</v>
      </c>
      <c r="E54" s="169">
        <v>0.21995297475859993</v>
      </c>
      <c r="F54" s="254">
        <f t="shared" si="0"/>
        <v>0.61892715397984432</v>
      </c>
      <c r="G54" s="20"/>
      <c r="H54" s="22"/>
      <c r="I54" s="22"/>
      <c r="J54" s="258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</row>
    <row r="55" spans="1:243" x14ac:dyDescent="0.25">
      <c r="A55" s="857" t="s">
        <v>38</v>
      </c>
      <c r="B55" s="858"/>
      <c r="C55" s="10" t="s">
        <v>37</v>
      </c>
      <c r="D55" s="169">
        <v>0.1857</v>
      </c>
      <c r="E55" s="169">
        <v>0.18596719550922711</v>
      </c>
      <c r="F55" s="256">
        <f t="shared" si="0"/>
        <v>0.14388557308944683</v>
      </c>
      <c r="G55" s="20"/>
      <c r="H55" s="22"/>
      <c r="I55" s="22"/>
      <c r="J55" s="258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</row>
    <row r="56" spans="1:243" x14ac:dyDescent="0.25">
      <c r="A56" s="857" t="s">
        <v>39</v>
      </c>
      <c r="B56" s="858"/>
      <c r="C56" s="10" t="s">
        <v>37</v>
      </c>
      <c r="D56" s="169"/>
      <c r="E56" s="169"/>
      <c r="F56" s="254"/>
      <c r="G56" s="20"/>
      <c r="H56" s="22"/>
      <c r="I56" s="22"/>
      <c r="J56" s="258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  <c r="II56" s="22"/>
    </row>
    <row r="57" spans="1:243" x14ac:dyDescent="0.25">
      <c r="A57" s="857" t="s">
        <v>40</v>
      </c>
      <c r="B57" s="858"/>
      <c r="C57" s="10" t="s">
        <v>37</v>
      </c>
      <c r="D57" s="169">
        <v>0.2069</v>
      </c>
      <c r="E57" s="169">
        <v>0.20458960835103002</v>
      </c>
      <c r="F57" s="254">
        <f t="shared" si="0"/>
        <v>-1.1166706858240618</v>
      </c>
      <c r="G57" s="20"/>
      <c r="H57" s="22"/>
      <c r="I57" s="22"/>
      <c r="J57" s="258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  <c r="II57" s="22"/>
    </row>
    <row r="58" spans="1:243" x14ac:dyDescent="0.25">
      <c r="A58" s="857" t="s">
        <v>41</v>
      </c>
      <c r="B58" s="858"/>
      <c r="C58" s="10" t="s">
        <v>37</v>
      </c>
      <c r="D58" s="169"/>
      <c r="E58" s="169"/>
      <c r="F58" s="15"/>
      <c r="G58" s="20"/>
      <c r="H58" s="22"/>
      <c r="I58" s="22"/>
      <c r="J58" s="258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</row>
    <row r="59" spans="1:243" x14ac:dyDescent="0.25">
      <c r="A59" s="857" t="s">
        <v>42</v>
      </c>
      <c r="B59" s="858"/>
      <c r="C59" s="10" t="s">
        <v>37</v>
      </c>
      <c r="D59" s="169"/>
      <c r="E59" s="169"/>
      <c r="F59" s="15"/>
      <c r="G59" s="20"/>
      <c r="H59" s="22"/>
      <c r="I59" s="22"/>
      <c r="J59" s="258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  <c r="GW59" s="22"/>
      <c r="GX59" s="22"/>
      <c r="GY59" s="22"/>
      <c r="GZ59" s="22"/>
      <c r="HA59" s="22"/>
      <c r="HB59" s="22"/>
      <c r="HC59" s="22"/>
      <c r="HD59" s="22"/>
      <c r="HE59" s="22"/>
      <c r="HF59" s="22"/>
      <c r="HG59" s="22"/>
      <c r="HH59" s="22"/>
      <c r="HI59" s="22"/>
      <c r="HJ59" s="22"/>
      <c r="HK59" s="22"/>
      <c r="HL59" s="22"/>
      <c r="HM59" s="22"/>
      <c r="HN59" s="22"/>
      <c r="HO59" s="22"/>
      <c r="HP59" s="22"/>
      <c r="HQ59" s="22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  <c r="IH59" s="22"/>
      <c r="II59" s="22"/>
    </row>
    <row r="60" spans="1:243" x14ac:dyDescent="0.25">
      <c r="A60" s="857" t="s">
        <v>43</v>
      </c>
      <c r="B60" s="858"/>
      <c r="C60" s="10" t="s">
        <v>37</v>
      </c>
      <c r="D60" s="169"/>
      <c r="E60" s="169"/>
      <c r="F60" s="15"/>
      <c r="G60" s="20"/>
      <c r="H60" s="22"/>
      <c r="I60" s="22"/>
      <c r="J60" s="258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</row>
    <row r="61" spans="1:243" x14ac:dyDescent="0.25">
      <c r="A61" s="894" t="s">
        <v>229</v>
      </c>
      <c r="B61" s="864"/>
      <c r="C61" s="10" t="s">
        <v>35</v>
      </c>
      <c r="D61" s="170">
        <v>185.76</v>
      </c>
      <c r="E61" s="170">
        <v>184.81155737386661</v>
      </c>
      <c r="F61" s="254">
        <f t="shared" si="0"/>
        <v>-0.51057419580823926</v>
      </c>
      <c r="G61" s="20"/>
      <c r="H61" s="22"/>
      <c r="I61" s="22"/>
      <c r="J61" s="258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</row>
    <row r="62" spans="1:243" x14ac:dyDescent="0.25">
      <c r="A62" s="857" t="s">
        <v>48</v>
      </c>
      <c r="B62" s="858"/>
      <c r="C62" s="10" t="s">
        <v>37</v>
      </c>
      <c r="D62" s="170"/>
      <c r="E62" s="170"/>
      <c r="F62" s="254"/>
      <c r="G62" s="20"/>
      <c r="H62" s="22"/>
      <c r="I62" s="22"/>
      <c r="J62" s="258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  <c r="II62" s="22"/>
    </row>
    <row r="63" spans="1:243" x14ac:dyDescent="0.25">
      <c r="A63" s="857" t="s">
        <v>49</v>
      </c>
      <c r="B63" s="858"/>
      <c r="C63" s="10" t="s">
        <v>37</v>
      </c>
      <c r="D63" s="170">
        <v>164.3</v>
      </c>
      <c r="E63" s="170">
        <v>161.71587403934603</v>
      </c>
      <c r="F63" s="254">
        <f t="shared" si="0"/>
        <v>-1.5728094708788665</v>
      </c>
      <c r="G63" s="20"/>
      <c r="H63" s="22"/>
      <c r="I63" s="22"/>
      <c r="J63" s="258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</row>
    <row r="64" spans="1:243" x14ac:dyDescent="0.25">
      <c r="A64" s="857" t="s">
        <v>50</v>
      </c>
      <c r="B64" s="858"/>
      <c r="C64" s="10" t="s">
        <v>37</v>
      </c>
      <c r="D64" s="170"/>
      <c r="E64" s="170"/>
      <c r="F64" s="254"/>
      <c r="G64" s="20"/>
      <c r="H64" s="22"/>
      <c r="I64" s="22"/>
      <c r="J64" s="258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</row>
    <row r="65" spans="1:243" x14ac:dyDescent="0.25">
      <c r="A65" s="892" t="s">
        <v>231</v>
      </c>
      <c r="B65" s="868"/>
      <c r="C65" s="10" t="s">
        <v>35</v>
      </c>
      <c r="D65" s="171">
        <v>8.8800000000000004E-2</v>
      </c>
      <c r="E65" s="171">
        <v>8.8912944078871986E-2</v>
      </c>
      <c r="F65" s="254">
        <f t="shared" si="0"/>
        <v>0.12718927800898885</v>
      </c>
      <c r="G65" s="20"/>
      <c r="H65" s="22"/>
      <c r="I65" s="22"/>
      <c r="J65" s="258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  <c r="IH65" s="22"/>
      <c r="II65" s="22"/>
    </row>
    <row r="66" spans="1:243" x14ac:dyDescent="0.25">
      <c r="A66" s="857" t="s">
        <v>48</v>
      </c>
      <c r="B66" s="858"/>
      <c r="C66" s="10" t="s">
        <v>37</v>
      </c>
      <c r="D66" s="171"/>
      <c r="E66" s="171"/>
      <c r="F66" s="254"/>
      <c r="G66" s="20"/>
      <c r="H66" s="22"/>
      <c r="I66" s="22"/>
      <c r="J66" s="258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  <c r="ID66" s="22"/>
      <c r="IE66" s="22"/>
      <c r="IF66" s="22"/>
      <c r="IG66" s="22"/>
      <c r="IH66" s="22"/>
      <c r="II66" s="22"/>
    </row>
    <row r="67" spans="1:243" x14ac:dyDescent="0.25">
      <c r="A67" s="857" t="s">
        <v>49</v>
      </c>
      <c r="B67" s="858"/>
      <c r="C67" s="10" t="s">
        <v>37</v>
      </c>
      <c r="D67" s="171">
        <v>7.7799999999999994E-2</v>
      </c>
      <c r="E67" s="171">
        <v>7.7834731669174137E-2</v>
      </c>
      <c r="F67" s="254">
        <f t="shared" si="0"/>
        <v>4.4642248295813411E-2</v>
      </c>
      <c r="G67" s="20"/>
      <c r="H67" s="22"/>
      <c r="I67" s="22"/>
      <c r="J67" s="258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  <c r="ID67" s="22"/>
      <c r="IE67" s="22"/>
      <c r="IF67" s="22"/>
      <c r="IG67" s="22"/>
      <c r="IH67" s="22"/>
      <c r="II67" s="22"/>
    </row>
    <row r="68" spans="1:243" x14ac:dyDescent="0.25">
      <c r="A68" s="857" t="s">
        <v>50</v>
      </c>
      <c r="B68" s="858"/>
      <c r="C68" s="10" t="s">
        <v>37</v>
      </c>
      <c r="D68" s="171"/>
      <c r="E68" s="171"/>
      <c r="F68" s="254"/>
      <c r="G68" s="20"/>
      <c r="H68" s="22"/>
      <c r="I68" s="22"/>
      <c r="J68" s="258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  <c r="EQ68" s="22"/>
      <c r="ER68" s="22"/>
      <c r="ES68" s="22"/>
      <c r="ET68" s="22"/>
      <c r="EU68" s="22"/>
      <c r="EV68" s="22"/>
      <c r="EW68" s="22"/>
      <c r="EX68" s="22"/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  <c r="GW68" s="22"/>
      <c r="GX68" s="22"/>
      <c r="GY68" s="22"/>
      <c r="GZ68" s="22"/>
      <c r="HA68" s="22"/>
      <c r="HB68" s="22"/>
      <c r="HC68" s="22"/>
      <c r="HD68" s="22"/>
      <c r="HE68" s="22"/>
      <c r="HF68" s="22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22"/>
      <c r="HR68" s="22"/>
      <c r="HS68" s="22"/>
      <c r="HT68" s="22"/>
      <c r="HU68" s="22"/>
      <c r="HV68" s="22"/>
      <c r="HW68" s="22"/>
      <c r="HX68" s="22"/>
      <c r="HY68" s="22"/>
      <c r="HZ68" s="22"/>
      <c r="IA68" s="22"/>
      <c r="IB68" s="22"/>
      <c r="IC68" s="22"/>
      <c r="ID68" s="22"/>
      <c r="IE68" s="22"/>
      <c r="IF68" s="22"/>
      <c r="IG68" s="22"/>
      <c r="IH68" s="22"/>
      <c r="II68" s="22"/>
    </row>
    <row r="69" spans="1:243" x14ac:dyDescent="0.25">
      <c r="A69" s="892" t="s">
        <v>230</v>
      </c>
      <c r="B69" s="868"/>
      <c r="C69" s="10" t="s">
        <v>35</v>
      </c>
      <c r="D69" s="172">
        <v>0.24229999999999999</v>
      </c>
      <c r="E69" s="171">
        <v>0.23994889182523782</v>
      </c>
      <c r="F69" s="254">
        <f t="shared" si="0"/>
        <v>-0.97032941591505062</v>
      </c>
      <c r="G69" s="20"/>
      <c r="H69" s="22"/>
      <c r="I69" s="22"/>
      <c r="J69" s="258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  <c r="GW69" s="22"/>
      <c r="GX69" s="22"/>
      <c r="GY69" s="22"/>
      <c r="GZ69" s="22"/>
      <c r="HA69" s="22"/>
      <c r="HB69" s="22"/>
      <c r="HC69" s="22"/>
      <c r="HD69" s="22"/>
      <c r="HE69" s="22"/>
      <c r="HF69" s="22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22"/>
      <c r="HR69" s="22"/>
      <c r="HS69" s="22"/>
      <c r="HT69" s="22"/>
      <c r="HU69" s="22"/>
      <c r="HV69" s="22"/>
      <c r="HW69" s="22"/>
      <c r="HX69" s="22"/>
      <c r="HY69" s="22"/>
      <c r="HZ69" s="22"/>
      <c r="IA69" s="22"/>
      <c r="IB69" s="22"/>
      <c r="IC69" s="22"/>
      <c r="ID69" s="22"/>
      <c r="IE69" s="22"/>
      <c r="IF69" s="22"/>
      <c r="IG69" s="22"/>
      <c r="IH69" s="22"/>
      <c r="II69" s="22"/>
    </row>
    <row r="70" spans="1:243" x14ac:dyDescent="0.25">
      <c r="A70" s="857" t="s">
        <v>48</v>
      </c>
      <c r="B70" s="858"/>
      <c r="C70" s="10" t="s">
        <v>37</v>
      </c>
      <c r="D70" s="172"/>
      <c r="E70" s="172"/>
      <c r="F70" s="254"/>
      <c r="G70" s="20"/>
      <c r="H70" s="22"/>
      <c r="I70" s="22"/>
      <c r="J70" s="258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  <c r="EC70" s="22"/>
      <c r="ED70" s="22"/>
      <c r="EE70" s="22"/>
      <c r="EF70" s="22"/>
      <c r="EG70" s="22"/>
      <c r="EH70" s="22"/>
      <c r="EI70" s="22"/>
      <c r="EJ70" s="22"/>
      <c r="EK70" s="22"/>
      <c r="EL70" s="22"/>
      <c r="EM70" s="22"/>
      <c r="EN70" s="22"/>
      <c r="EO70" s="22"/>
      <c r="EP70" s="22"/>
      <c r="EQ70" s="22"/>
      <c r="ER70" s="22"/>
      <c r="ES70" s="22"/>
      <c r="ET70" s="22"/>
      <c r="EU70" s="22"/>
      <c r="EV70" s="22"/>
      <c r="EW70" s="22"/>
      <c r="EX70" s="22"/>
      <c r="EY70" s="22"/>
      <c r="EZ70" s="22"/>
      <c r="FA70" s="22"/>
      <c r="FB70" s="22"/>
      <c r="FC70" s="22"/>
      <c r="FD70" s="22"/>
      <c r="FE70" s="22"/>
      <c r="FF70" s="22"/>
      <c r="FG70" s="22"/>
      <c r="FH70" s="22"/>
      <c r="FI70" s="22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/>
      <c r="GB70" s="22"/>
      <c r="GC70" s="22"/>
      <c r="GD70" s="22"/>
      <c r="GE70" s="22"/>
      <c r="GF70" s="22"/>
      <c r="GG70" s="22"/>
      <c r="GH70" s="22"/>
      <c r="GI70" s="22"/>
      <c r="GJ70" s="22"/>
      <c r="GK70" s="22"/>
      <c r="GL70" s="22"/>
      <c r="GM70" s="22"/>
      <c r="GN70" s="22"/>
      <c r="GO70" s="22"/>
      <c r="GP70" s="22"/>
      <c r="GQ70" s="22"/>
      <c r="GR70" s="22"/>
      <c r="GS70" s="22"/>
      <c r="GT70" s="22"/>
      <c r="GU70" s="22"/>
      <c r="GV70" s="22"/>
      <c r="GW70" s="22"/>
      <c r="GX70" s="22"/>
      <c r="GY70" s="22"/>
      <c r="GZ70" s="22"/>
      <c r="HA70" s="22"/>
      <c r="HB70" s="22"/>
      <c r="HC70" s="22"/>
      <c r="HD70" s="22"/>
      <c r="HE70" s="22"/>
      <c r="HF70" s="22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22"/>
      <c r="HR70" s="22"/>
      <c r="HS70" s="22"/>
      <c r="HT70" s="22"/>
      <c r="HU70" s="22"/>
      <c r="HV70" s="22"/>
      <c r="HW70" s="22"/>
      <c r="HX70" s="22"/>
      <c r="HY70" s="22"/>
      <c r="HZ70" s="22"/>
      <c r="IA70" s="22"/>
      <c r="IB70" s="22"/>
      <c r="IC70" s="22"/>
      <c r="ID70" s="22"/>
      <c r="IE70" s="22"/>
      <c r="IF70" s="22"/>
      <c r="IG70" s="22"/>
      <c r="IH70" s="22"/>
      <c r="II70" s="22"/>
    </row>
    <row r="71" spans="1:243" x14ac:dyDescent="0.25">
      <c r="A71" s="857" t="s">
        <v>49</v>
      </c>
      <c r="B71" s="858"/>
      <c r="C71" s="10" t="s">
        <v>37</v>
      </c>
      <c r="D71" s="172">
        <v>0.21079999999999999</v>
      </c>
      <c r="E71" s="172">
        <v>0.21019742148464796</v>
      </c>
      <c r="F71" s="254">
        <f t="shared" si="0"/>
        <v>-0.28585318565086881</v>
      </c>
      <c r="G71" s="20"/>
      <c r="H71" s="22"/>
      <c r="I71" s="22"/>
      <c r="J71" s="258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  <c r="EC71" s="22"/>
      <c r="ED71" s="22"/>
      <c r="EE71" s="22"/>
      <c r="EF71" s="22"/>
      <c r="EG71" s="22"/>
      <c r="EH71" s="22"/>
      <c r="EI71" s="22"/>
      <c r="EJ71" s="22"/>
      <c r="EK71" s="22"/>
      <c r="EL71" s="22"/>
      <c r="EM71" s="22"/>
      <c r="EN71" s="22"/>
      <c r="EO71" s="22"/>
      <c r="EP71" s="22"/>
      <c r="EQ71" s="22"/>
      <c r="ER71" s="22"/>
      <c r="ES71" s="22"/>
      <c r="ET71" s="22"/>
      <c r="EU71" s="22"/>
      <c r="EV71" s="22"/>
      <c r="EW71" s="22"/>
      <c r="EX71" s="22"/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2"/>
      <c r="GE71" s="22"/>
      <c r="GF71" s="22"/>
      <c r="GG71" s="22"/>
      <c r="GH71" s="22"/>
      <c r="GI71" s="22"/>
      <c r="GJ71" s="22"/>
      <c r="GK71" s="22"/>
      <c r="GL71" s="22"/>
      <c r="GM71" s="22"/>
      <c r="GN71" s="22"/>
      <c r="GO71" s="22"/>
      <c r="GP71" s="22"/>
      <c r="GQ71" s="22"/>
      <c r="GR71" s="22"/>
      <c r="GS71" s="22"/>
      <c r="GT71" s="22"/>
      <c r="GU71" s="22"/>
      <c r="GV71" s="22"/>
      <c r="GW71" s="22"/>
      <c r="GX71" s="22"/>
      <c r="GY71" s="22"/>
      <c r="GZ71" s="22"/>
      <c r="HA71" s="22"/>
      <c r="HB71" s="22"/>
      <c r="HC71" s="22"/>
      <c r="HD71" s="22"/>
      <c r="HE71" s="22"/>
      <c r="HF71" s="22"/>
      <c r="HG71" s="22"/>
      <c r="HH71" s="22"/>
      <c r="HI71" s="22"/>
      <c r="HJ71" s="22"/>
      <c r="HK71" s="22"/>
      <c r="HL71" s="22"/>
      <c r="HM71" s="22"/>
      <c r="HN71" s="22"/>
      <c r="HO71" s="22"/>
      <c r="HP71" s="22"/>
      <c r="HQ71" s="22"/>
      <c r="HR71" s="22"/>
      <c r="HS71" s="22"/>
      <c r="HT71" s="22"/>
      <c r="HU71" s="22"/>
      <c r="HV71" s="22"/>
      <c r="HW71" s="22"/>
      <c r="HX71" s="22"/>
      <c r="HY71" s="22"/>
      <c r="HZ71" s="22"/>
      <c r="IA71" s="22"/>
      <c r="IB71" s="22"/>
      <c r="IC71" s="22"/>
      <c r="ID71" s="22"/>
      <c r="IE71" s="22"/>
      <c r="IF71" s="22"/>
      <c r="IG71" s="22"/>
      <c r="IH71" s="22"/>
      <c r="II71" s="22"/>
    </row>
    <row r="72" spans="1:243" x14ac:dyDescent="0.25">
      <c r="A72" s="857" t="s">
        <v>50</v>
      </c>
      <c r="B72" s="858"/>
      <c r="C72" s="10" t="s">
        <v>37</v>
      </c>
      <c r="D72" s="172"/>
      <c r="E72" s="172"/>
      <c r="F72" s="254"/>
      <c r="G72" s="20"/>
      <c r="H72" s="22"/>
      <c r="I72" s="22"/>
      <c r="J72" s="258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22"/>
      <c r="HV72" s="22"/>
      <c r="HW72" s="22"/>
      <c r="HX72" s="22"/>
      <c r="HY72" s="22"/>
      <c r="HZ72" s="22"/>
      <c r="IA72" s="22"/>
      <c r="IB72" s="22"/>
      <c r="IC72" s="22"/>
      <c r="ID72" s="22"/>
      <c r="IE72" s="22"/>
      <c r="IF72" s="22"/>
      <c r="IG72" s="22"/>
      <c r="IH72" s="22"/>
      <c r="II72" s="22"/>
    </row>
    <row r="73" spans="1:243" x14ac:dyDescent="0.25">
      <c r="A73" s="893" t="s">
        <v>232</v>
      </c>
      <c r="B73" s="866"/>
      <c r="C73" s="10" t="s">
        <v>35</v>
      </c>
      <c r="D73" s="173">
        <v>3.1E-2</v>
      </c>
      <c r="E73" s="173">
        <v>3.3348415808279692E-2</v>
      </c>
      <c r="F73" s="255">
        <f t="shared" si="0"/>
        <v>7.5755348654183639</v>
      </c>
      <c r="G73" s="20"/>
      <c r="H73" s="22"/>
      <c r="I73" s="22"/>
      <c r="J73" s="258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22"/>
      <c r="HT73" s="22"/>
      <c r="HU73" s="22"/>
      <c r="HV73" s="22"/>
      <c r="HW73" s="22"/>
      <c r="HX73" s="22"/>
      <c r="HY73" s="22"/>
      <c r="HZ73" s="22"/>
      <c r="IA73" s="22"/>
      <c r="IB73" s="22"/>
      <c r="IC73" s="22"/>
      <c r="ID73" s="22"/>
      <c r="IE73" s="22"/>
      <c r="IF73" s="22"/>
      <c r="IG73" s="22"/>
      <c r="IH73" s="22"/>
      <c r="II73" s="22"/>
    </row>
    <row r="74" spans="1:243" x14ac:dyDescent="0.25">
      <c r="A74" s="857" t="s">
        <v>48</v>
      </c>
      <c r="B74" s="858"/>
      <c r="C74" s="10" t="s">
        <v>37</v>
      </c>
      <c r="D74" s="173"/>
      <c r="E74" s="173"/>
      <c r="F74" s="254"/>
      <c r="G74" s="20"/>
      <c r="H74" s="22"/>
      <c r="I74" s="22"/>
      <c r="J74" s="258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  <c r="EC74" s="22"/>
      <c r="ED74" s="22"/>
      <c r="EE74" s="22"/>
      <c r="EF74" s="22"/>
      <c r="EG74" s="22"/>
      <c r="EH74" s="22"/>
      <c r="EI74" s="22"/>
      <c r="EJ74" s="22"/>
      <c r="EK74" s="22"/>
      <c r="EL74" s="22"/>
      <c r="EM74" s="22"/>
      <c r="EN74" s="22"/>
      <c r="EO74" s="22"/>
      <c r="EP74" s="22"/>
      <c r="EQ74" s="22"/>
      <c r="ER74" s="22"/>
      <c r="ES74" s="22"/>
      <c r="ET74" s="22"/>
      <c r="EU74" s="22"/>
      <c r="EV74" s="22"/>
      <c r="EW74" s="22"/>
      <c r="EX74" s="22"/>
      <c r="EY74" s="22"/>
      <c r="EZ74" s="22"/>
      <c r="FA74" s="22"/>
      <c r="FB74" s="22"/>
      <c r="FC74" s="22"/>
      <c r="FD74" s="22"/>
      <c r="FE74" s="22"/>
      <c r="FF74" s="22"/>
      <c r="FG74" s="22"/>
      <c r="FH74" s="22"/>
      <c r="FI74" s="22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2"/>
      <c r="GL74" s="22"/>
      <c r="GM74" s="22"/>
      <c r="GN74" s="22"/>
      <c r="GO74" s="22"/>
      <c r="GP74" s="22"/>
      <c r="GQ74" s="22"/>
      <c r="GR74" s="22"/>
      <c r="GS74" s="22"/>
      <c r="GT74" s="22"/>
      <c r="GU74" s="22"/>
      <c r="GV74" s="22"/>
      <c r="GW74" s="22"/>
      <c r="GX74" s="22"/>
      <c r="GY74" s="22"/>
      <c r="GZ74" s="22"/>
      <c r="HA74" s="22"/>
      <c r="HB74" s="22"/>
      <c r="HC74" s="22"/>
      <c r="HD74" s="22"/>
      <c r="HE74" s="22"/>
      <c r="HF74" s="22"/>
      <c r="HG74" s="22"/>
      <c r="HH74" s="22"/>
      <c r="HI74" s="22"/>
      <c r="HJ74" s="22"/>
      <c r="HK74" s="22"/>
      <c r="HL74" s="22"/>
      <c r="HM74" s="22"/>
      <c r="HN74" s="22"/>
      <c r="HO74" s="22"/>
      <c r="HP74" s="22"/>
      <c r="HQ74" s="22"/>
      <c r="HR74" s="22"/>
      <c r="HS74" s="22"/>
      <c r="HT74" s="22"/>
      <c r="HU74" s="22"/>
      <c r="HV74" s="22"/>
      <c r="HW74" s="22"/>
      <c r="HX74" s="22"/>
      <c r="HY74" s="22"/>
      <c r="HZ74" s="22"/>
      <c r="IA74" s="22"/>
      <c r="IB74" s="22"/>
      <c r="IC74" s="22"/>
      <c r="ID74" s="22"/>
      <c r="IE74" s="22"/>
      <c r="IF74" s="22"/>
      <c r="IG74" s="22"/>
      <c r="IH74" s="22"/>
      <c r="II74" s="22"/>
    </row>
    <row r="75" spans="1:243" x14ac:dyDescent="0.25">
      <c r="A75" s="857" t="s">
        <v>49</v>
      </c>
      <c r="B75" s="858"/>
      <c r="C75" s="10" t="s">
        <v>37</v>
      </c>
      <c r="D75" s="173">
        <v>2.7E-2</v>
      </c>
      <c r="E75" s="173">
        <v>2.9573365326139911E-2</v>
      </c>
      <c r="F75" s="255">
        <f t="shared" si="0"/>
        <v>9.5309826894070788</v>
      </c>
      <c r="G75" s="20"/>
      <c r="H75" s="22"/>
      <c r="I75" s="22"/>
      <c r="J75" s="258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  <c r="EC75" s="22"/>
      <c r="ED75" s="22"/>
      <c r="EE75" s="22"/>
      <c r="EF75" s="22"/>
      <c r="EG75" s="22"/>
      <c r="EH75" s="22"/>
      <c r="EI75" s="22"/>
      <c r="EJ75" s="22"/>
      <c r="EK75" s="22"/>
      <c r="EL75" s="22"/>
      <c r="EM75" s="22"/>
      <c r="EN75" s="22"/>
      <c r="EO75" s="22"/>
      <c r="EP75" s="22"/>
      <c r="EQ75" s="22"/>
      <c r="ER75" s="22"/>
      <c r="ES75" s="22"/>
      <c r="ET75" s="22"/>
      <c r="EU75" s="22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2"/>
      <c r="HF75" s="22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22"/>
      <c r="HR75" s="22"/>
      <c r="HS75" s="22"/>
      <c r="HT75" s="22"/>
      <c r="HU75" s="22"/>
      <c r="HV75" s="22"/>
      <c r="HW75" s="22"/>
      <c r="HX75" s="22"/>
      <c r="HY75" s="22"/>
      <c r="HZ75" s="22"/>
      <c r="IA75" s="22"/>
      <c r="IB75" s="22"/>
      <c r="IC75" s="22"/>
      <c r="ID75" s="22"/>
      <c r="IE75" s="22"/>
      <c r="IF75" s="22"/>
      <c r="IG75" s="22"/>
      <c r="IH75" s="22"/>
      <c r="II75" s="22"/>
    </row>
    <row r="76" spans="1:243" x14ac:dyDescent="0.25">
      <c r="A76" s="857" t="s">
        <v>50</v>
      </c>
      <c r="B76" s="858"/>
      <c r="C76" s="10" t="s">
        <v>37</v>
      </c>
      <c r="D76" s="173"/>
      <c r="E76" s="173"/>
      <c r="F76" s="254"/>
      <c r="G76" s="20"/>
      <c r="H76" s="22"/>
      <c r="I76" s="22"/>
      <c r="J76" s="258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  <c r="EC76" s="22"/>
      <c r="ED76" s="22"/>
      <c r="EE76" s="22"/>
      <c r="EF76" s="22"/>
      <c r="EG76" s="22"/>
      <c r="EH76" s="22"/>
      <c r="EI76" s="22"/>
      <c r="EJ76" s="22"/>
      <c r="EK76" s="22"/>
      <c r="EL76" s="22"/>
      <c r="EM76" s="22"/>
      <c r="EN76" s="22"/>
      <c r="EO76" s="22"/>
      <c r="EP76" s="22"/>
      <c r="EQ76" s="22"/>
      <c r="ER76" s="22"/>
      <c r="ES76" s="22"/>
      <c r="ET76" s="22"/>
      <c r="EU76" s="22"/>
      <c r="EV76" s="22"/>
      <c r="EW76" s="22"/>
      <c r="EX76" s="22"/>
      <c r="EY76" s="22"/>
      <c r="EZ76" s="22"/>
      <c r="FA76" s="22"/>
      <c r="FB76" s="22"/>
      <c r="FC76" s="22"/>
      <c r="FD76" s="22"/>
      <c r="FE76" s="22"/>
      <c r="FF76" s="22"/>
      <c r="FG76" s="22"/>
      <c r="FH76" s="22"/>
      <c r="FI76" s="22"/>
      <c r="FJ76" s="22"/>
      <c r="FK76" s="22"/>
      <c r="FL76" s="22"/>
      <c r="FM76" s="22"/>
      <c r="FN76" s="22"/>
      <c r="FO76" s="22"/>
      <c r="FP76" s="22"/>
      <c r="FQ76" s="22"/>
      <c r="FR76" s="22"/>
      <c r="FS76" s="22"/>
      <c r="FT76" s="22"/>
      <c r="FU76" s="22"/>
      <c r="FV76" s="22"/>
      <c r="FW76" s="22"/>
      <c r="FX76" s="22"/>
      <c r="FY76" s="22"/>
      <c r="FZ76" s="22"/>
      <c r="GA76" s="22"/>
      <c r="GB76" s="22"/>
      <c r="GC76" s="22"/>
      <c r="GD76" s="22"/>
      <c r="GE76" s="22"/>
      <c r="GF76" s="22"/>
      <c r="GG76" s="22"/>
      <c r="GH76" s="22"/>
      <c r="GI76" s="22"/>
      <c r="GJ76" s="22"/>
      <c r="GK76" s="22"/>
      <c r="GL76" s="22"/>
      <c r="GM76" s="22"/>
      <c r="GN76" s="22"/>
      <c r="GO76" s="22"/>
      <c r="GP76" s="22"/>
      <c r="GQ76" s="22"/>
      <c r="GR76" s="22"/>
      <c r="GS76" s="22"/>
      <c r="GT76" s="22"/>
      <c r="GU76" s="22"/>
      <c r="GV76" s="22"/>
      <c r="GW76" s="22"/>
      <c r="GX76" s="22"/>
      <c r="GY76" s="22"/>
      <c r="GZ76" s="22"/>
      <c r="HA76" s="22"/>
      <c r="HB76" s="22"/>
      <c r="HC76" s="22"/>
      <c r="HD76" s="22"/>
      <c r="HE76" s="22"/>
      <c r="HF76" s="22"/>
      <c r="HG76" s="22"/>
      <c r="HH76" s="22"/>
      <c r="HI76" s="22"/>
      <c r="HJ76" s="22"/>
      <c r="HK76" s="22"/>
      <c r="HL76" s="22"/>
      <c r="HM76" s="22"/>
      <c r="HN76" s="22"/>
      <c r="HO76" s="22"/>
      <c r="HP76" s="22"/>
      <c r="HQ76" s="22"/>
      <c r="HR76" s="22"/>
      <c r="HS76" s="22"/>
      <c r="HT76" s="22"/>
      <c r="HU76" s="22"/>
      <c r="HV76" s="22"/>
      <c r="HW76" s="22"/>
      <c r="HX76" s="22"/>
      <c r="HY76" s="22"/>
      <c r="HZ76" s="22"/>
      <c r="IA76" s="22"/>
      <c r="IB76" s="22"/>
      <c r="IC76" s="22"/>
      <c r="ID76" s="22"/>
      <c r="IE76" s="22"/>
      <c r="IF76" s="22"/>
      <c r="IG76" s="22"/>
      <c r="IH76" s="22"/>
      <c r="II76" s="22"/>
    </row>
    <row r="77" spans="1:243" x14ac:dyDescent="0.25">
      <c r="A77" s="893" t="s">
        <v>233</v>
      </c>
      <c r="B77" s="866"/>
      <c r="C77" s="10" t="s">
        <v>35</v>
      </c>
      <c r="D77" s="173">
        <v>0.03</v>
      </c>
      <c r="E77" s="173">
        <v>3.1749573965109495E-2</v>
      </c>
      <c r="F77" s="255">
        <f t="shared" si="0"/>
        <v>5.8319132170316559</v>
      </c>
      <c r="G77" s="20"/>
      <c r="H77" s="22"/>
      <c r="I77" s="22"/>
      <c r="J77" s="258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22"/>
      <c r="HW77" s="22"/>
      <c r="HX77" s="22"/>
      <c r="HY77" s="22"/>
      <c r="HZ77" s="22"/>
      <c r="IA77" s="22"/>
      <c r="IB77" s="22"/>
      <c r="IC77" s="22"/>
      <c r="ID77" s="22"/>
      <c r="IE77" s="22"/>
      <c r="IF77" s="22"/>
      <c r="IG77" s="22"/>
      <c r="IH77" s="22"/>
      <c r="II77" s="22"/>
    </row>
    <row r="78" spans="1:243" x14ac:dyDescent="0.25">
      <c r="A78" s="857" t="s">
        <v>36</v>
      </c>
      <c r="B78" s="858"/>
      <c r="C78" s="10" t="s">
        <v>37</v>
      </c>
      <c r="D78" s="173">
        <v>2.9000000000000001E-2</v>
      </c>
      <c r="E78" s="173">
        <v>3.1602438902097699E-2</v>
      </c>
      <c r="F78" s="255">
        <f t="shared" si="0"/>
        <v>8.9739272486127479</v>
      </c>
      <c r="G78" s="20"/>
      <c r="H78" s="22"/>
      <c r="I78" s="22"/>
      <c r="J78" s="258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  <c r="EC78" s="22"/>
      <c r="ED78" s="22"/>
      <c r="EE78" s="22"/>
      <c r="EF78" s="22"/>
      <c r="EG78" s="22"/>
      <c r="EH78" s="22"/>
      <c r="EI78" s="22"/>
      <c r="EJ78" s="22"/>
      <c r="EK78" s="22"/>
      <c r="EL78" s="22"/>
      <c r="EM78" s="22"/>
      <c r="EN78" s="22"/>
      <c r="EO78" s="22"/>
      <c r="EP78" s="22"/>
      <c r="EQ78" s="22"/>
      <c r="ER78" s="22"/>
      <c r="ES78" s="22"/>
      <c r="ET78" s="22"/>
      <c r="EU78" s="22"/>
      <c r="EV78" s="22"/>
      <c r="EW78" s="22"/>
      <c r="EX78" s="22"/>
      <c r="EY78" s="22"/>
      <c r="EZ78" s="22"/>
      <c r="FA78" s="22"/>
      <c r="FB78" s="22"/>
      <c r="FC78" s="22"/>
      <c r="FD78" s="22"/>
      <c r="FE78" s="22"/>
      <c r="FF78" s="22"/>
      <c r="FG78" s="22"/>
      <c r="FH78" s="22"/>
      <c r="FI78" s="22"/>
      <c r="FJ78" s="22"/>
      <c r="FK78" s="22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  <c r="FZ78" s="22"/>
      <c r="GA78" s="22"/>
      <c r="GB78" s="22"/>
      <c r="GC78" s="22"/>
      <c r="GD78" s="22"/>
      <c r="GE78" s="22"/>
      <c r="GF78" s="22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22"/>
      <c r="GT78" s="22"/>
      <c r="GU78" s="22"/>
      <c r="GV78" s="22"/>
      <c r="GW78" s="22"/>
      <c r="GX78" s="22"/>
      <c r="GY78" s="22"/>
      <c r="GZ78" s="22"/>
      <c r="HA78" s="22"/>
      <c r="HB78" s="22"/>
      <c r="HC78" s="22"/>
      <c r="HD78" s="22"/>
      <c r="HE78" s="22"/>
      <c r="HF78" s="22"/>
      <c r="HG78" s="22"/>
      <c r="HH78" s="22"/>
      <c r="HI78" s="22"/>
      <c r="HJ78" s="22"/>
      <c r="HK78" s="22"/>
      <c r="HL78" s="22"/>
      <c r="HM78" s="22"/>
      <c r="HN78" s="22"/>
      <c r="HO78" s="22"/>
      <c r="HP78" s="22"/>
      <c r="HQ78" s="22"/>
      <c r="HR78" s="22"/>
      <c r="HS78" s="22"/>
      <c r="HT78" s="22"/>
      <c r="HU78" s="22"/>
      <c r="HV78" s="22"/>
      <c r="HW78" s="22"/>
      <c r="HX78" s="22"/>
      <c r="HY78" s="22"/>
      <c r="HZ78" s="22"/>
      <c r="IA78" s="22"/>
      <c r="IB78" s="22"/>
      <c r="IC78" s="22"/>
      <c r="ID78" s="22"/>
      <c r="IE78" s="22"/>
      <c r="IF78" s="22"/>
      <c r="IG78" s="22"/>
      <c r="IH78" s="22"/>
      <c r="II78" s="22"/>
    </row>
    <row r="79" spans="1:243" x14ac:dyDescent="0.25">
      <c r="A79" s="857" t="s">
        <v>38</v>
      </c>
      <c r="B79" s="858"/>
      <c r="C79" s="10" t="s">
        <v>37</v>
      </c>
      <c r="D79" s="173">
        <v>2.4500000000000001E-2</v>
      </c>
      <c r="E79" s="173">
        <v>2.6970614912154377E-2</v>
      </c>
      <c r="F79" s="255">
        <f t="shared" ref="F79:F139" si="1">(E79-D79)/D79*100</f>
        <v>10.084142498589287</v>
      </c>
      <c r="G79" s="20"/>
      <c r="H79" s="22"/>
      <c r="I79" s="22"/>
      <c r="J79" s="258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  <c r="EC79" s="22"/>
      <c r="ED79" s="22"/>
      <c r="EE79" s="22"/>
      <c r="EF79" s="22"/>
      <c r="EG79" s="22"/>
      <c r="EH79" s="22"/>
      <c r="EI79" s="22"/>
      <c r="EJ79" s="22"/>
      <c r="EK79" s="22"/>
      <c r="EL79" s="22"/>
      <c r="EM79" s="22"/>
      <c r="EN79" s="22"/>
      <c r="EO79" s="22"/>
      <c r="EP79" s="22"/>
      <c r="EQ79" s="22"/>
      <c r="ER79" s="22"/>
      <c r="ES79" s="22"/>
      <c r="ET79" s="22"/>
      <c r="EU79" s="22"/>
      <c r="EV79" s="22"/>
      <c r="EW79" s="22"/>
      <c r="EX79" s="22"/>
      <c r="EY79" s="22"/>
      <c r="EZ79" s="22"/>
      <c r="FA79" s="22"/>
      <c r="FB79" s="22"/>
      <c r="FC79" s="22"/>
      <c r="FD79" s="22"/>
      <c r="FE79" s="22"/>
      <c r="FF79" s="22"/>
      <c r="FG79" s="22"/>
      <c r="FH79" s="22"/>
      <c r="FI79" s="22"/>
      <c r="FJ79" s="22"/>
      <c r="FK79" s="22"/>
      <c r="FL79" s="22"/>
      <c r="FM79" s="22"/>
      <c r="FN79" s="22"/>
      <c r="FO79" s="22"/>
      <c r="FP79" s="22"/>
      <c r="FQ79" s="22"/>
      <c r="FR79" s="22"/>
      <c r="FS79" s="22"/>
      <c r="FT79" s="22"/>
      <c r="FU79" s="22"/>
      <c r="FV79" s="22"/>
      <c r="FW79" s="22"/>
      <c r="FX79" s="22"/>
      <c r="FY79" s="22"/>
      <c r="FZ79" s="22"/>
      <c r="GA79" s="22"/>
      <c r="GB79" s="22"/>
      <c r="GC79" s="22"/>
      <c r="GD79" s="22"/>
      <c r="GE79" s="22"/>
      <c r="GF79" s="22"/>
      <c r="GG79" s="22"/>
      <c r="GH79" s="22"/>
      <c r="GI79" s="22"/>
      <c r="GJ79" s="22"/>
      <c r="GK79" s="22"/>
      <c r="GL79" s="22"/>
      <c r="GM79" s="22"/>
      <c r="GN79" s="22"/>
      <c r="GO79" s="22"/>
      <c r="GP79" s="22"/>
      <c r="GQ79" s="22"/>
      <c r="GR79" s="22"/>
      <c r="GS79" s="22"/>
      <c r="GT79" s="22"/>
      <c r="GU79" s="22"/>
      <c r="GV79" s="22"/>
      <c r="GW79" s="22"/>
      <c r="GX79" s="22"/>
      <c r="GY79" s="22"/>
      <c r="GZ79" s="22"/>
      <c r="HA79" s="22"/>
      <c r="HB79" s="22"/>
      <c r="HC79" s="22"/>
      <c r="HD79" s="22"/>
      <c r="HE79" s="22"/>
      <c r="HF79" s="22"/>
      <c r="HG79" s="22"/>
      <c r="HH79" s="22"/>
      <c r="HI79" s="22"/>
      <c r="HJ79" s="22"/>
      <c r="HK79" s="22"/>
      <c r="HL79" s="22"/>
      <c r="HM79" s="22"/>
      <c r="HN79" s="22"/>
      <c r="HO79" s="22"/>
      <c r="HP79" s="22"/>
      <c r="HQ79" s="22"/>
      <c r="HR79" s="22"/>
      <c r="HS79" s="22"/>
      <c r="HT79" s="22"/>
      <c r="HU79" s="22"/>
      <c r="HV79" s="22"/>
      <c r="HW79" s="22"/>
      <c r="HX79" s="22"/>
      <c r="HY79" s="22"/>
      <c r="HZ79" s="22"/>
      <c r="IA79" s="22"/>
      <c r="IB79" s="22"/>
      <c r="IC79" s="22"/>
      <c r="ID79" s="22"/>
      <c r="IE79" s="22"/>
      <c r="IF79" s="22"/>
      <c r="IG79" s="22"/>
      <c r="IH79" s="22"/>
      <c r="II79" s="22"/>
    </row>
    <row r="80" spans="1:243" x14ac:dyDescent="0.25">
      <c r="A80" s="857" t="s">
        <v>39</v>
      </c>
      <c r="B80" s="858"/>
      <c r="C80" s="10" t="s">
        <v>37</v>
      </c>
      <c r="D80" s="173"/>
      <c r="E80" s="173"/>
      <c r="F80" s="254"/>
      <c r="G80" s="20"/>
      <c r="H80" s="22"/>
      <c r="I80" s="22"/>
      <c r="J80" s="258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  <c r="EC80" s="22"/>
      <c r="ED80" s="22"/>
      <c r="EE80" s="22"/>
      <c r="EF80" s="22"/>
      <c r="EG80" s="22"/>
      <c r="EH80" s="22"/>
      <c r="EI80" s="22"/>
      <c r="EJ80" s="22"/>
      <c r="EK80" s="22"/>
      <c r="EL80" s="22"/>
      <c r="EM80" s="22"/>
      <c r="EN80" s="22"/>
      <c r="EO80" s="22"/>
      <c r="EP80" s="22"/>
      <c r="EQ80" s="22"/>
      <c r="ER80" s="22"/>
      <c r="ES80" s="22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  <c r="GW80" s="22"/>
      <c r="GX80" s="22"/>
      <c r="GY80" s="22"/>
      <c r="GZ80" s="22"/>
      <c r="HA80" s="22"/>
      <c r="HB80" s="22"/>
      <c r="HC80" s="22"/>
      <c r="HD80" s="22"/>
      <c r="HE80" s="22"/>
      <c r="HF80" s="22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22"/>
      <c r="HT80" s="22"/>
      <c r="HU80" s="22"/>
      <c r="HV80" s="22"/>
      <c r="HW80" s="22"/>
      <c r="HX80" s="22"/>
      <c r="HY80" s="22"/>
      <c r="HZ80" s="22"/>
      <c r="IA80" s="22"/>
      <c r="IB80" s="22"/>
      <c r="IC80" s="22"/>
      <c r="ID80" s="22"/>
      <c r="IE80" s="22"/>
      <c r="IF80" s="22"/>
      <c r="IG80" s="22"/>
      <c r="IH80" s="22"/>
      <c r="II80" s="22"/>
    </row>
    <row r="81" spans="1:243" x14ac:dyDescent="0.25">
      <c r="A81" s="857" t="s">
        <v>40</v>
      </c>
      <c r="B81" s="858"/>
      <c r="C81" s="10" t="s">
        <v>37</v>
      </c>
      <c r="D81" s="173">
        <v>2.7E-2</v>
      </c>
      <c r="E81" s="173">
        <v>2.7630236155060588E-2</v>
      </c>
      <c r="F81" s="255">
        <f t="shared" si="1"/>
        <v>2.3342079817058838</v>
      </c>
      <c r="G81" s="20"/>
      <c r="H81" s="22"/>
      <c r="I81" s="22"/>
      <c r="J81" s="258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2"/>
      <c r="HW81" s="22"/>
      <c r="HX81" s="22"/>
      <c r="HY81" s="22"/>
      <c r="HZ81" s="22"/>
      <c r="IA81" s="22"/>
      <c r="IB81" s="22"/>
      <c r="IC81" s="22"/>
      <c r="ID81" s="22"/>
      <c r="IE81" s="22"/>
      <c r="IF81" s="22"/>
      <c r="IG81" s="22"/>
      <c r="IH81" s="22"/>
      <c r="II81" s="22"/>
    </row>
    <row r="82" spans="1:243" x14ac:dyDescent="0.25">
      <c r="A82" s="857" t="s">
        <v>41</v>
      </c>
      <c r="B82" s="858"/>
      <c r="C82" s="10" t="s">
        <v>37</v>
      </c>
      <c r="D82" s="173"/>
      <c r="E82" s="173"/>
      <c r="F82" s="15"/>
      <c r="G82" s="20"/>
      <c r="H82" s="22"/>
      <c r="I82" s="22"/>
      <c r="J82" s="258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  <c r="ID82" s="22"/>
      <c r="IE82" s="22"/>
      <c r="IF82" s="22"/>
      <c r="IG82" s="22"/>
      <c r="IH82" s="22"/>
      <c r="II82" s="22"/>
    </row>
    <row r="83" spans="1:243" x14ac:dyDescent="0.25">
      <c r="A83" s="857" t="s">
        <v>42</v>
      </c>
      <c r="B83" s="858"/>
      <c r="C83" s="10" t="s">
        <v>37</v>
      </c>
      <c r="D83" s="173"/>
      <c r="E83" s="173"/>
      <c r="F83" s="15"/>
      <c r="G83" s="20"/>
      <c r="H83" s="22"/>
      <c r="I83" s="22"/>
      <c r="J83" s="258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  <c r="EC83" s="22"/>
      <c r="ED83" s="22"/>
      <c r="EE83" s="22"/>
      <c r="EF83" s="22"/>
      <c r="EG83" s="22"/>
      <c r="EH83" s="22"/>
      <c r="EI83" s="22"/>
      <c r="EJ83" s="22"/>
      <c r="EK83" s="22"/>
      <c r="EL83" s="22"/>
      <c r="EM83" s="22"/>
      <c r="EN83" s="22"/>
      <c r="EO83" s="22"/>
      <c r="EP83" s="22"/>
      <c r="EQ83" s="22"/>
      <c r="ER83" s="22"/>
      <c r="ES83" s="22"/>
      <c r="ET83" s="22"/>
      <c r="EU83" s="22"/>
      <c r="EV83" s="22"/>
      <c r="EW83" s="22"/>
      <c r="EX83" s="22"/>
      <c r="EY83" s="22"/>
      <c r="EZ83" s="22"/>
      <c r="FA83" s="22"/>
      <c r="FB83" s="22"/>
      <c r="FC83" s="22"/>
      <c r="FD83" s="22"/>
      <c r="FE83" s="22"/>
      <c r="FF83" s="22"/>
      <c r="FG83" s="22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22"/>
      <c r="GT83" s="22"/>
      <c r="GU83" s="22"/>
      <c r="GV83" s="22"/>
      <c r="GW83" s="22"/>
      <c r="GX83" s="22"/>
      <c r="GY83" s="22"/>
      <c r="GZ83" s="22"/>
      <c r="HA83" s="22"/>
      <c r="HB83" s="22"/>
      <c r="HC83" s="22"/>
      <c r="HD83" s="22"/>
      <c r="HE83" s="22"/>
      <c r="HF83" s="22"/>
      <c r="HG83" s="22"/>
      <c r="HH83" s="22"/>
      <c r="HI83" s="22"/>
      <c r="HJ83" s="22"/>
      <c r="HK83" s="22"/>
      <c r="HL83" s="22"/>
      <c r="HM83" s="22"/>
      <c r="HN83" s="22"/>
      <c r="HO83" s="22"/>
      <c r="HP83" s="22"/>
      <c r="HQ83" s="22"/>
      <c r="HR83" s="22"/>
      <c r="HS83" s="22"/>
      <c r="HT83" s="22"/>
      <c r="HU83" s="22"/>
      <c r="HV83" s="22"/>
      <c r="HW83" s="22"/>
      <c r="HX83" s="22"/>
      <c r="HY83" s="22"/>
      <c r="HZ83" s="22"/>
      <c r="IA83" s="22"/>
      <c r="IB83" s="22"/>
      <c r="IC83" s="22"/>
      <c r="ID83" s="22"/>
      <c r="IE83" s="22"/>
      <c r="IF83" s="22"/>
      <c r="IG83" s="22"/>
      <c r="IH83" s="22"/>
      <c r="II83" s="22"/>
    </row>
    <row r="84" spans="1:243" x14ac:dyDescent="0.25">
      <c r="A84" s="857" t="s">
        <v>43</v>
      </c>
      <c r="B84" s="858"/>
      <c r="C84" s="10" t="s">
        <v>37</v>
      </c>
      <c r="D84" s="173"/>
      <c r="E84" s="173"/>
      <c r="F84" s="15"/>
      <c r="G84" s="20"/>
      <c r="H84" s="22"/>
      <c r="I84" s="22"/>
      <c r="J84" s="258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  <c r="IH84" s="22"/>
      <c r="II84" s="22"/>
    </row>
    <row r="85" spans="1:243" x14ac:dyDescent="0.25">
      <c r="A85" s="863" t="s">
        <v>54</v>
      </c>
      <c r="B85" s="864"/>
      <c r="C85" s="10" t="s">
        <v>35</v>
      </c>
      <c r="D85" s="174"/>
      <c r="E85" s="174"/>
      <c r="F85" s="15"/>
      <c r="G85" s="20"/>
      <c r="H85" s="22"/>
      <c r="I85" s="22"/>
      <c r="J85" s="258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22"/>
      <c r="IG85" s="22"/>
      <c r="IH85" s="22"/>
      <c r="II85" s="22"/>
    </row>
    <row r="86" spans="1:243" x14ac:dyDescent="0.25">
      <c r="A86" s="857" t="s">
        <v>36</v>
      </c>
      <c r="B86" s="858"/>
      <c r="C86" s="10" t="s">
        <v>37</v>
      </c>
      <c r="D86" s="174">
        <v>1.288</v>
      </c>
      <c r="E86" s="174">
        <v>0.81504854368932023</v>
      </c>
      <c r="F86" s="254">
        <f t="shared" si="1"/>
        <v>-36.719833564493776</v>
      </c>
      <c r="G86" s="20"/>
      <c r="H86" s="22"/>
      <c r="I86" s="22"/>
      <c r="J86" s="258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  <c r="EC86" s="22"/>
      <c r="ED86" s="22"/>
      <c r="EE86" s="22"/>
      <c r="EF86" s="22"/>
      <c r="EG86" s="22"/>
      <c r="EH86" s="22"/>
      <c r="EI86" s="22"/>
      <c r="EJ86" s="22"/>
      <c r="EK86" s="22"/>
      <c r="EL86" s="22"/>
      <c r="EM86" s="22"/>
      <c r="EN86" s="22"/>
      <c r="EO86" s="22"/>
      <c r="EP86" s="22"/>
      <c r="EQ86" s="22"/>
      <c r="ER86" s="22"/>
      <c r="ES86" s="22"/>
      <c r="ET86" s="22"/>
      <c r="EU86" s="22"/>
      <c r="EV86" s="22"/>
      <c r="EW86" s="22"/>
      <c r="EX86" s="22"/>
      <c r="EY86" s="22"/>
      <c r="EZ86" s="22"/>
      <c r="FA86" s="22"/>
      <c r="FB86" s="22"/>
      <c r="FC86" s="22"/>
      <c r="FD86" s="22"/>
      <c r="FE86" s="22"/>
      <c r="FF86" s="22"/>
      <c r="FG86" s="22"/>
      <c r="FH86" s="22"/>
      <c r="FI86" s="22"/>
      <c r="FJ86" s="22"/>
      <c r="FK86" s="22"/>
      <c r="FL86" s="22"/>
      <c r="FM86" s="22"/>
      <c r="FN86" s="22"/>
      <c r="FO86" s="22"/>
      <c r="FP86" s="22"/>
      <c r="FQ86" s="22"/>
      <c r="FR86" s="22"/>
      <c r="FS86" s="22"/>
      <c r="FT86" s="22"/>
      <c r="FU86" s="22"/>
      <c r="FV86" s="22"/>
      <c r="FW86" s="22"/>
      <c r="FX86" s="22"/>
      <c r="FY86" s="22"/>
      <c r="FZ86" s="22"/>
      <c r="GA86" s="22"/>
      <c r="GB86" s="22"/>
      <c r="GC86" s="22"/>
      <c r="GD86" s="22"/>
      <c r="GE86" s="22"/>
      <c r="GF86" s="22"/>
      <c r="GG86" s="22"/>
      <c r="GH86" s="22"/>
      <c r="GI86" s="22"/>
      <c r="GJ86" s="22"/>
      <c r="GK86" s="22"/>
      <c r="GL86" s="22"/>
      <c r="GM86" s="22"/>
      <c r="GN86" s="22"/>
      <c r="GO86" s="22"/>
      <c r="GP86" s="22"/>
      <c r="GQ86" s="22"/>
      <c r="GR86" s="22"/>
      <c r="GS86" s="22"/>
      <c r="GT86" s="22"/>
      <c r="GU86" s="22"/>
      <c r="GV86" s="22"/>
      <c r="GW86" s="22"/>
      <c r="GX86" s="22"/>
      <c r="GY86" s="22"/>
      <c r="GZ86" s="22"/>
      <c r="HA86" s="22"/>
      <c r="HB86" s="22"/>
      <c r="HC86" s="22"/>
      <c r="HD86" s="22"/>
      <c r="HE86" s="22"/>
      <c r="HF86" s="22"/>
      <c r="HG86" s="22"/>
      <c r="HH86" s="22"/>
      <c r="HI86" s="22"/>
      <c r="HJ86" s="22"/>
      <c r="HK86" s="22"/>
      <c r="HL86" s="22"/>
      <c r="HM86" s="22"/>
      <c r="HN86" s="22"/>
      <c r="HO86" s="22"/>
      <c r="HP86" s="22"/>
      <c r="HQ86" s="22"/>
      <c r="HR86" s="22"/>
      <c r="HS86" s="22"/>
      <c r="HT86" s="22"/>
      <c r="HU86" s="22"/>
      <c r="HV86" s="22"/>
      <c r="HW86" s="22"/>
      <c r="HX86" s="22"/>
      <c r="HY86" s="22"/>
      <c r="HZ86" s="22"/>
      <c r="IA86" s="22"/>
      <c r="IB86" s="22"/>
      <c r="IC86" s="22"/>
      <c r="ID86" s="22"/>
      <c r="IE86" s="22"/>
      <c r="IF86" s="22"/>
      <c r="IG86" s="22"/>
      <c r="IH86" s="22"/>
      <c r="II86" s="22"/>
    </row>
    <row r="87" spans="1:243" x14ac:dyDescent="0.25">
      <c r="A87" s="857" t="s">
        <v>48</v>
      </c>
      <c r="B87" s="858"/>
      <c r="C87" s="10" t="s">
        <v>37</v>
      </c>
      <c r="D87" s="174"/>
      <c r="E87" s="174"/>
      <c r="F87" s="254"/>
      <c r="G87" s="20"/>
      <c r="J87" s="258"/>
    </row>
    <row r="88" spans="1:243" x14ac:dyDescent="0.25">
      <c r="A88" s="857" t="s">
        <v>38</v>
      </c>
      <c r="B88" s="858"/>
      <c r="C88" s="10" t="s">
        <v>37</v>
      </c>
      <c r="D88" s="174">
        <v>0.94299999999999995</v>
      </c>
      <c r="E88" s="174">
        <v>0.71241328178785113</v>
      </c>
      <c r="F88" s="254">
        <f t="shared" si="1"/>
        <v>-24.452462164596909</v>
      </c>
      <c r="G88" s="20"/>
      <c r="J88" s="258"/>
    </row>
    <row r="89" spans="1:243" x14ac:dyDescent="0.25">
      <c r="A89" s="857" t="s">
        <v>50</v>
      </c>
      <c r="B89" s="858"/>
      <c r="C89" s="10" t="s">
        <v>37</v>
      </c>
      <c r="D89" s="174"/>
      <c r="E89" s="174"/>
      <c r="F89" s="254"/>
      <c r="G89" s="20"/>
      <c r="J89" s="258"/>
    </row>
    <row r="90" spans="1:243" x14ac:dyDescent="0.25">
      <c r="A90" s="857" t="s">
        <v>39</v>
      </c>
      <c r="B90" s="858"/>
      <c r="C90" s="10" t="s">
        <v>37</v>
      </c>
      <c r="D90" s="174"/>
      <c r="E90" s="174"/>
      <c r="F90" s="254"/>
      <c r="G90" s="20"/>
      <c r="J90" s="258"/>
    </row>
    <row r="91" spans="1:243" x14ac:dyDescent="0.25">
      <c r="A91" s="857" t="s">
        <v>40</v>
      </c>
      <c r="B91" s="858"/>
      <c r="C91" s="10" t="s">
        <v>37</v>
      </c>
      <c r="D91" s="174">
        <v>0.96299999999999997</v>
      </c>
      <c r="E91" s="174">
        <v>0.73939886271324107</v>
      </c>
      <c r="F91" s="254">
        <f t="shared" si="1"/>
        <v>-23.219225055738203</v>
      </c>
      <c r="G91" s="20"/>
      <c r="J91" s="258"/>
    </row>
    <row r="92" spans="1:243" x14ac:dyDescent="0.25">
      <c r="A92" s="857" t="s">
        <v>41</v>
      </c>
      <c r="B92" s="858"/>
      <c r="C92" s="10" t="s">
        <v>37</v>
      </c>
      <c r="D92" s="174"/>
      <c r="E92" s="174"/>
      <c r="F92" s="254"/>
      <c r="G92" s="20"/>
      <c r="J92" s="258"/>
    </row>
    <row r="93" spans="1:243" x14ac:dyDescent="0.25">
      <c r="A93" s="857" t="s">
        <v>49</v>
      </c>
      <c r="B93" s="858"/>
      <c r="C93" s="10" t="s">
        <v>37</v>
      </c>
      <c r="D93" s="174">
        <v>0.95299999999999996</v>
      </c>
      <c r="E93" s="174">
        <v>0.77698704022773235</v>
      </c>
      <c r="F93" s="254">
        <f t="shared" si="1"/>
        <v>-18.469355694886424</v>
      </c>
      <c r="G93" s="20"/>
      <c r="J93" s="258"/>
    </row>
    <row r="94" spans="1:243" x14ac:dyDescent="0.25">
      <c r="A94" s="857" t="s">
        <v>42</v>
      </c>
      <c r="B94" s="858"/>
      <c r="C94" s="10" t="s">
        <v>37</v>
      </c>
      <c r="D94" s="174"/>
      <c r="E94" s="174"/>
      <c r="F94" s="254"/>
      <c r="G94" s="20"/>
      <c r="J94" s="258"/>
    </row>
    <row r="95" spans="1:243" x14ac:dyDescent="0.25">
      <c r="A95" s="857" t="s">
        <v>43</v>
      </c>
      <c r="B95" s="858"/>
      <c r="C95" s="10" t="s">
        <v>37</v>
      </c>
      <c r="D95" s="174"/>
      <c r="E95" s="174"/>
      <c r="F95" s="254"/>
      <c r="G95" s="20"/>
      <c r="J95" s="258"/>
    </row>
    <row r="96" spans="1:243" x14ac:dyDescent="0.25">
      <c r="A96" s="863" t="s">
        <v>56</v>
      </c>
      <c r="B96" s="864"/>
      <c r="C96" s="10"/>
      <c r="D96" s="174"/>
      <c r="E96" s="174"/>
      <c r="F96" s="254"/>
      <c r="G96" s="20"/>
      <c r="J96" s="258"/>
    </row>
    <row r="97" spans="1:10" x14ac:dyDescent="0.25">
      <c r="A97" s="857" t="s">
        <v>36</v>
      </c>
      <c r="B97" s="858"/>
      <c r="C97" s="10" t="s">
        <v>35</v>
      </c>
      <c r="D97" s="174">
        <v>0.27100000000000002</v>
      </c>
      <c r="E97" s="174">
        <v>0.28563995654757091</v>
      </c>
      <c r="F97" s="255">
        <f t="shared" si="1"/>
        <v>5.4021979880335369</v>
      </c>
      <c r="G97" s="20"/>
      <c r="J97" s="258"/>
    </row>
    <row r="98" spans="1:10" x14ac:dyDescent="0.25">
      <c r="A98" s="857" t="s">
        <v>48</v>
      </c>
      <c r="B98" s="858"/>
      <c r="C98" s="10" t="s">
        <v>37</v>
      </c>
      <c r="D98" s="174"/>
      <c r="E98" s="174"/>
      <c r="F98" s="254"/>
      <c r="G98" s="20"/>
      <c r="J98" s="258"/>
    </row>
    <row r="99" spans="1:10" x14ac:dyDescent="0.25">
      <c r="A99" s="857" t="s">
        <v>38</v>
      </c>
      <c r="B99" s="858"/>
      <c r="C99" s="10" t="s">
        <v>37</v>
      </c>
      <c r="D99" s="174">
        <v>0.27500000000000002</v>
      </c>
      <c r="E99" s="174">
        <v>0.29397575397233838</v>
      </c>
      <c r="F99" s="255">
        <f t="shared" si="1"/>
        <v>6.9002741717594036</v>
      </c>
      <c r="G99" s="20"/>
      <c r="J99" s="258"/>
    </row>
    <row r="100" spans="1:10" x14ac:dyDescent="0.25">
      <c r="A100" s="857" t="s">
        <v>50</v>
      </c>
      <c r="B100" s="858"/>
      <c r="C100" s="10" t="s">
        <v>37</v>
      </c>
      <c r="D100" s="174"/>
      <c r="E100" s="174"/>
      <c r="F100" s="254"/>
      <c r="G100" s="20"/>
      <c r="J100" s="258"/>
    </row>
    <row r="101" spans="1:10" x14ac:dyDescent="0.25">
      <c r="A101" s="863" t="s">
        <v>57</v>
      </c>
      <c r="B101" s="864"/>
      <c r="C101" s="10"/>
      <c r="D101" s="174"/>
      <c r="E101" s="174"/>
      <c r="F101" s="254"/>
      <c r="G101" s="20"/>
      <c r="J101" s="258"/>
    </row>
    <row r="102" spans="1:10" x14ac:dyDescent="0.25">
      <c r="A102" s="857" t="s">
        <v>40</v>
      </c>
      <c r="B102" s="858"/>
      <c r="C102" s="10" t="s">
        <v>35</v>
      </c>
      <c r="D102" s="174">
        <v>0.25600000000000001</v>
      </c>
      <c r="E102" s="174">
        <v>0.25980221195668457</v>
      </c>
      <c r="F102" s="255">
        <f t="shared" si="1"/>
        <v>1.485239045579908</v>
      </c>
      <c r="G102" s="20"/>
      <c r="J102" s="258"/>
    </row>
    <row r="103" spans="1:10" x14ac:dyDescent="0.25">
      <c r="A103" s="857" t="s">
        <v>41</v>
      </c>
      <c r="B103" s="858"/>
      <c r="C103" s="10" t="s">
        <v>37</v>
      </c>
      <c r="D103" s="174"/>
      <c r="E103" s="174"/>
      <c r="F103" s="256"/>
      <c r="G103" s="20"/>
      <c r="J103" s="258"/>
    </row>
    <row r="104" spans="1:10" x14ac:dyDescent="0.25">
      <c r="A104" s="857" t="s">
        <v>49</v>
      </c>
      <c r="B104" s="858"/>
      <c r="C104" s="10" t="s">
        <v>37</v>
      </c>
      <c r="D104" s="174">
        <v>0.54</v>
      </c>
      <c r="E104" s="174">
        <v>0.51171811572253145</v>
      </c>
      <c r="F104" s="254">
        <f t="shared" si="1"/>
        <v>-5.2373859773089961</v>
      </c>
      <c r="G104" s="20"/>
      <c r="J104" s="258"/>
    </row>
    <row r="105" spans="1:10" x14ac:dyDescent="0.25">
      <c r="A105" s="857" t="s">
        <v>42</v>
      </c>
      <c r="B105" s="858"/>
      <c r="C105" s="10" t="s">
        <v>37</v>
      </c>
      <c r="D105" s="174"/>
      <c r="E105" s="174"/>
      <c r="F105" s="15"/>
      <c r="G105" s="20"/>
      <c r="J105" s="258"/>
    </row>
    <row r="106" spans="1:10" x14ac:dyDescent="0.25">
      <c r="A106" s="857" t="s">
        <v>43</v>
      </c>
      <c r="B106" s="858"/>
      <c r="C106" s="10" t="s">
        <v>37</v>
      </c>
      <c r="D106" s="174"/>
      <c r="E106" s="174"/>
      <c r="F106" s="15"/>
      <c r="G106" s="20"/>
      <c r="J106" s="258"/>
    </row>
    <row r="107" spans="1:10" x14ac:dyDescent="0.25">
      <c r="A107" s="863" t="s">
        <v>58</v>
      </c>
      <c r="B107" s="864"/>
      <c r="C107" s="10" t="s">
        <v>59</v>
      </c>
      <c r="D107" s="37"/>
      <c r="E107" s="174"/>
      <c r="F107" s="15"/>
      <c r="G107" s="20"/>
      <c r="J107" s="258"/>
    </row>
    <row r="108" spans="1:10" x14ac:dyDescent="0.25">
      <c r="A108" s="857" t="s">
        <v>36</v>
      </c>
      <c r="B108" s="858"/>
      <c r="C108" s="10" t="s">
        <v>37</v>
      </c>
      <c r="D108" s="175">
        <v>2E-3</v>
      </c>
      <c r="E108" s="175">
        <v>2.1484030919817301E-3</v>
      </c>
      <c r="F108" s="255">
        <f t="shared" si="1"/>
        <v>7.4201545990865023</v>
      </c>
      <c r="G108" s="20"/>
      <c r="J108" s="258"/>
    </row>
    <row r="109" spans="1:10" x14ac:dyDescent="0.25">
      <c r="A109" s="857" t="s">
        <v>48</v>
      </c>
      <c r="B109" s="858"/>
      <c r="C109" s="10" t="s">
        <v>37</v>
      </c>
      <c r="D109" s="175"/>
      <c r="E109" s="177"/>
      <c r="F109" s="254"/>
      <c r="G109" s="32"/>
      <c r="J109" s="258"/>
    </row>
    <row r="110" spans="1:10" x14ac:dyDescent="0.25">
      <c r="A110" s="857" t="s">
        <v>38</v>
      </c>
      <c r="B110" s="858"/>
      <c r="C110" s="10" t="s">
        <v>37</v>
      </c>
      <c r="D110" s="175">
        <v>2E-3</v>
      </c>
      <c r="E110" s="175">
        <v>2.1685470360035034E-3</v>
      </c>
      <c r="F110" s="255">
        <f t="shared" si="1"/>
        <v>8.4273518001751668</v>
      </c>
      <c r="G110" s="20"/>
      <c r="J110" s="258"/>
    </row>
    <row r="111" spans="1:10" x14ac:dyDescent="0.25">
      <c r="A111" s="857" t="s">
        <v>50</v>
      </c>
      <c r="B111" s="858"/>
      <c r="C111" s="10" t="s">
        <v>37</v>
      </c>
      <c r="D111" s="175"/>
      <c r="E111" s="175"/>
      <c r="F111" s="254"/>
      <c r="G111" s="20"/>
      <c r="J111" s="258"/>
    </row>
    <row r="112" spans="1:10" x14ac:dyDescent="0.25">
      <c r="A112" s="857" t="s">
        <v>39</v>
      </c>
      <c r="B112" s="858"/>
      <c r="C112" s="10" t="s">
        <v>37</v>
      </c>
      <c r="D112" s="175"/>
      <c r="E112" s="175"/>
      <c r="F112" s="254"/>
      <c r="G112" s="20"/>
      <c r="J112" s="258"/>
    </row>
    <row r="113" spans="1:10" x14ac:dyDescent="0.25">
      <c r="A113" s="857" t="s">
        <v>40</v>
      </c>
      <c r="B113" s="858"/>
      <c r="C113" s="10" t="s">
        <v>37</v>
      </c>
      <c r="D113" s="175">
        <v>2E-3</v>
      </c>
      <c r="E113" s="175">
        <v>2.1644751410193042E-3</v>
      </c>
      <c r="F113" s="255">
        <f t="shared" si="1"/>
        <v>8.223757050965208</v>
      </c>
      <c r="G113" s="20"/>
      <c r="J113" s="258"/>
    </row>
    <row r="114" spans="1:10" x14ac:dyDescent="0.25">
      <c r="A114" s="857" t="s">
        <v>41</v>
      </c>
      <c r="B114" s="858"/>
      <c r="C114" s="10" t="s">
        <v>37</v>
      </c>
      <c r="D114" s="175"/>
      <c r="E114" s="175"/>
      <c r="F114" s="254"/>
      <c r="G114" s="20"/>
      <c r="J114" s="258"/>
    </row>
    <row r="115" spans="1:10" x14ac:dyDescent="0.25">
      <c r="A115" s="857" t="s">
        <v>49</v>
      </c>
      <c r="B115" s="858"/>
      <c r="C115" s="10" t="s">
        <v>37</v>
      </c>
      <c r="D115" s="175">
        <v>2E-3</v>
      </c>
      <c r="E115" s="175">
        <v>2.161436220141439E-3</v>
      </c>
      <c r="F115" s="255">
        <f t="shared" si="1"/>
        <v>8.0718110070719487</v>
      </c>
      <c r="G115" s="20"/>
      <c r="J115" s="258"/>
    </row>
    <row r="116" spans="1:10" x14ac:dyDescent="0.25">
      <c r="A116" s="857" t="s">
        <v>42</v>
      </c>
      <c r="B116" s="858"/>
      <c r="C116" s="10" t="s">
        <v>37</v>
      </c>
      <c r="D116" s="175"/>
      <c r="E116" s="177"/>
      <c r="F116" s="254"/>
      <c r="G116" s="20"/>
      <c r="J116" s="258"/>
    </row>
    <row r="117" spans="1:10" x14ac:dyDescent="0.25">
      <c r="A117" s="857" t="s">
        <v>43</v>
      </c>
      <c r="B117" s="858"/>
      <c r="C117" s="10" t="s">
        <v>37</v>
      </c>
      <c r="D117" s="175"/>
      <c r="E117" s="177"/>
      <c r="F117" s="254"/>
      <c r="G117" s="20"/>
      <c r="J117" s="258"/>
    </row>
    <row r="118" spans="1:10" x14ac:dyDescent="0.25">
      <c r="A118" s="863" t="s">
        <v>60</v>
      </c>
      <c r="B118" s="864"/>
      <c r="C118" s="10"/>
      <c r="D118" s="37">
        <v>1E-3</v>
      </c>
      <c r="E118" s="176"/>
      <c r="F118" s="257">
        <f t="shared" si="1"/>
        <v>-100</v>
      </c>
      <c r="G118" s="20"/>
      <c r="J118" s="258"/>
    </row>
    <row r="119" spans="1:10" x14ac:dyDescent="0.25">
      <c r="A119" s="863" t="s">
        <v>61</v>
      </c>
      <c r="B119" s="864"/>
      <c r="C119" s="4" t="s">
        <v>62</v>
      </c>
      <c r="D119" s="37"/>
      <c r="E119" s="176"/>
      <c r="F119" s="254"/>
      <c r="G119" s="20"/>
      <c r="J119" s="258"/>
    </row>
    <row r="120" spans="1:10" x14ac:dyDescent="0.25">
      <c r="A120" s="857" t="s">
        <v>36</v>
      </c>
      <c r="B120" s="858"/>
      <c r="C120" s="10" t="s">
        <v>37</v>
      </c>
      <c r="D120" s="37">
        <v>4.0000000000000002E-4</v>
      </c>
      <c r="E120" s="177">
        <v>3.9306011114665745E-4</v>
      </c>
      <c r="F120" s="254">
        <f t="shared" si="1"/>
        <v>-1.734972213335642</v>
      </c>
      <c r="G120" s="20"/>
      <c r="J120" s="258"/>
    </row>
    <row r="121" spans="1:10" x14ac:dyDescent="0.25">
      <c r="A121" s="857" t="s">
        <v>48</v>
      </c>
      <c r="B121" s="858"/>
      <c r="C121" s="10" t="s">
        <v>37</v>
      </c>
      <c r="D121" s="37"/>
      <c r="E121" s="177"/>
      <c r="F121" s="254"/>
      <c r="G121" s="32"/>
      <c r="J121" s="258"/>
    </row>
    <row r="122" spans="1:10" x14ac:dyDescent="0.25">
      <c r="A122" s="857" t="s">
        <v>38</v>
      </c>
      <c r="B122" s="858"/>
      <c r="C122" s="10" t="s">
        <v>37</v>
      </c>
      <c r="D122" s="37">
        <v>5.0000000000000001E-4</v>
      </c>
      <c r="E122" s="177">
        <v>3.9445673589469566E-4</v>
      </c>
      <c r="F122" s="254">
        <f t="shared" si="1"/>
        <v>-21.108652821060868</v>
      </c>
      <c r="G122" s="20"/>
      <c r="J122" s="258"/>
    </row>
    <row r="123" spans="1:10" x14ac:dyDescent="0.25">
      <c r="A123" s="857" t="s">
        <v>50</v>
      </c>
      <c r="B123" s="858"/>
      <c r="C123" s="10" t="s">
        <v>37</v>
      </c>
      <c r="D123" s="37"/>
      <c r="E123" s="177"/>
      <c r="F123" s="254"/>
      <c r="G123" s="20"/>
      <c r="J123" s="258"/>
    </row>
    <row r="124" spans="1:10" x14ac:dyDescent="0.25">
      <c r="A124" s="857" t="s">
        <v>39</v>
      </c>
      <c r="B124" s="858"/>
      <c r="C124" s="10" t="s">
        <v>37</v>
      </c>
      <c r="D124" s="37"/>
      <c r="E124" s="177"/>
      <c r="F124" s="254"/>
      <c r="G124" s="20"/>
      <c r="J124" s="258"/>
    </row>
    <row r="125" spans="1:10" x14ac:dyDescent="0.25">
      <c r="A125" s="857" t="s">
        <v>40</v>
      </c>
      <c r="B125" s="858"/>
      <c r="C125" s="10" t="s">
        <v>37</v>
      </c>
      <c r="D125" s="37">
        <v>6.9999999999999999E-4</v>
      </c>
      <c r="E125" s="177">
        <v>6.7248677950644954E-4</v>
      </c>
      <c r="F125" s="254">
        <f t="shared" si="1"/>
        <v>-3.9304600705072081</v>
      </c>
      <c r="G125" s="20"/>
      <c r="J125" s="258"/>
    </row>
    <row r="126" spans="1:10" x14ac:dyDescent="0.25">
      <c r="A126" s="857" t="s">
        <v>41</v>
      </c>
      <c r="B126" s="858"/>
      <c r="C126" s="10" t="s">
        <v>37</v>
      </c>
      <c r="D126" s="37"/>
      <c r="E126" s="177"/>
      <c r="F126" s="15"/>
      <c r="G126" s="20"/>
      <c r="J126" s="258"/>
    </row>
    <row r="127" spans="1:10" x14ac:dyDescent="0.25">
      <c r="A127" s="857" t="s">
        <v>49</v>
      </c>
      <c r="B127" s="858"/>
      <c r="C127" s="10" t="s">
        <v>37</v>
      </c>
      <c r="D127" s="176">
        <v>6.9999999999999999E-4</v>
      </c>
      <c r="E127" s="177">
        <v>6.7210737587436974E-4</v>
      </c>
      <c r="F127" s="254">
        <f t="shared" si="1"/>
        <v>-3.9846605893757512</v>
      </c>
      <c r="G127" s="20"/>
      <c r="J127" s="258"/>
    </row>
    <row r="128" spans="1:10" x14ac:dyDescent="0.25">
      <c r="A128" s="857" t="s">
        <v>42</v>
      </c>
      <c r="B128" s="858"/>
      <c r="C128" s="10" t="s">
        <v>37</v>
      </c>
      <c r="D128" s="176"/>
      <c r="E128" s="177"/>
      <c r="F128" s="254"/>
      <c r="G128" s="20"/>
      <c r="J128" s="258"/>
    </row>
    <row r="129" spans="1:10" x14ac:dyDescent="0.25">
      <c r="A129" s="857" t="s">
        <v>43</v>
      </c>
      <c r="B129" s="858"/>
      <c r="C129" s="10" t="s">
        <v>37</v>
      </c>
      <c r="D129" s="171"/>
      <c r="E129" s="177"/>
      <c r="F129" s="254"/>
      <c r="G129" s="20"/>
      <c r="J129" s="258"/>
    </row>
    <row r="130" spans="1:10" x14ac:dyDescent="0.25">
      <c r="A130" s="863" t="s">
        <v>63</v>
      </c>
      <c r="B130" s="864"/>
      <c r="C130" s="3"/>
      <c r="D130" s="37"/>
      <c r="E130" s="177"/>
      <c r="F130" s="254"/>
      <c r="G130" s="20"/>
      <c r="J130" s="258"/>
    </row>
    <row r="131" spans="1:10" x14ac:dyDescent="0.25">
      <c r="A131" s="857" t="s">
        <v>36</v>
      </c>
      <c r="B131" s="858"/>
      <c r="C131" s="10" t="s">
        <v>62</v>
      </c>
      <c r="D131" s="171">
        <v>4.0000000000000002E-4</v>
      </c>
      <c r="E131" s="177">
        <v>3.9306011114665745E-4</v>
      </c>
      <c r="F131" s="254">
        <f t="shared" si="1"/>
        <v>-1.734972213335642</v>
      </c>
      <c r="G131" s="20"/>
      <c r="J131" s="258"/>
    </row>
    <row r="132" spans="1:10" x14ac:dyDescent="0.25">
      <c r="A132" s="857" t="s">
        <v>48</v>
      </c>
      <c r="B132" s="858"/>
      <c r="C132" s="10" t="s">
        <v>37</v>
      </c>
      <c r="D132" s="171"/>
      <c r="E132" s="177"/>
      <c r="F132" s="254"/>
      <c r="G132" s="20"/>
      <c r="J132" s="258"/>
    </row>
    <row r="133" spans="1:10" x14ac:dyDescent="0.25">
      <c r="A133" s="857" t="s">
        <v>38</v>
      </c>
      <c r="B133" s="858"/>
      <c r="C133" s="10" t="s">
        <v>37</v>
      </c>
      <c r="D133" s="171">
        <v>5.0000000000000001E-4</v>
      </c>
      <c r="E133" s="177">
        <v>3.9445673589469566E-4</v>
      </c>
      <c r="F133" s="254">
        <f t="shared" si="1"/>
        <v>-21.108652821060868</v>
      </c>
      <c r="G133" s="20"/>
      <c r="J133" s="258"/>
    </row>
    <row r="134" spans="1:10" x14ac:dyDescent="0.25">
      <c r="A134" s="857" t="s">
        <v>50</v>
      </c>
      <c r="B134" s="858"/>
      <c r="C134" s="10" t="s">
        <v>37</v>
      </c>
      <c r="D134" s="37"/>
      <c r="E134" s="176"/>
      <c r="F134" s="254"/>
      <c r="G134" s="20"/>
      <c r="J134" s="258"/>
    </row>
    <row r="135" spans="1:10" x14ac:dyDescent="0.25">
      <c r="A135" s="863" t="s">
        <v>64</v>
      </c>
      <c r="B135" s="864"/>
      <c r="C135" s="10"/>
      <c r="D135" s="37"/>
      <c r="E135" s="176"/>
      <c r="F135" s="254"/>
      <c r="G135" s="20"/>
      <c r="J135" s="258"/>
    </row>
    <row r="136" spans="1:10" x14ac:dyDescent="0.25">
      <c r="A136" s="863" t="s">
        <v>65</v>
      </c>
      <c r="B136" s="864"/>
      <c r="C136" s="10" t="s">
        <v>66</v>
      </c>
      <c r="D136" s="37"/>
      <c r="E136" s="37"/>
      <c r="F136" s="254"/>
      <c r="G136" s="20"/>
      <c r="J136" s="258"/>
    </row>
    <row r="137" spans="1:10" x14ac:dyDescent="0.25">
      <c r="A137" s="857" t="s">
        <v>36</v>
      </c>
      <c r="B137" s="858"/>
      <c r="C137" s="10" t="s">
        <v>37</v>
      </c>
      <c r="D137" s="174">
        <v>105.59</v>
      </c>
      <c r="E137" s="174">
        <v>98.694690151399897</v>
      </c>
      <c r="F137" s="254">
        <f t="shared" si="1"/>
        <v>-6.5302678744200273</v>
      </c>
      <c r="G137" s="20"/>
      <c r="J137" s="258"/>
    </row>
    <row r="138" spans="1:10" x14ac:dyDescent="0.25">
      <c r="A138" s="857" t="s">
        <v>48</v>
      </c>
      <c r="B138" s="858"/>
      <c r="C138" s="10" t="s">
        <v>37</v>
      </c>
      <c r="D138" s="174"/>
      <c r="E138" s="174"/>
      <c r="F138" s="254"/>
      <c r="G138" s="20"/>
      <c r="J138" s="258"/>
    </row>
    <row r="139" spans="1:10" x14ac:dyDescent="0.25">
      <c r="A139" s="857" t="s">
        <v>38</v>
      </c>
      <c r="B139" s="858"/>
      <c r="C139" s="10" t="s">
        <v>37</v>
      </c>
      <c r="D139" s="174">
        <v>100</v>
      </c>
      <c r="E139" s="174">
        <v>95.678987176765901</v>
      </c>
      <c r="F139" s="254">
        <f t="shared" si="1"/>
        <v>-4.3210128232340992</v>
      </c>
      <c r="G139" s="20"/>
      <c r="J139" s="258"/>
    </row>
    <row r="140" spans="1:10" x14ac:dyDescent="0.25">
      <c r="A140" s="857" t="s">
        <v>50</v>
      </c>
      <c r="B140" s="858"/>
      <c r="C140" s="10" t="s">
        <v>37</v>
      </c>
      <c r="D140" s="174"/>
      <c r="E140" s="174"/>
      <c r="F140" s="254"/>
      <c r="G140" s="20"/>
      <c r="J140" s="258"/>
    </row>
    <row r="141" spans="1:10" x14ac:dyDescent="0.25">
      <c r="A141" s="857" t="s">
        <v>39</v>
      </c>
      <c r="B141" s="858"/>
      <c r="C141" s="10" t="s">
        <v>37</v>
      </c>
      <c r="D141" s="174"/>
      <c r="E141" s="174"/>
      <c r="F141" s="254"/>
      <c r="G141" s="20"/>
      <c r="J141" s="258"/>
    </row>
    <row r="142" spans="1:10" x14ac:dyDescent="0.25">
      <c r="A142" s="857" t="s">
        <v>40</v>
      </c>
      <c r="B142" s="858"/>
      <c r="C142" s="10" t="s">
        <v>37</v>
      </c>
      <c r="D142" s="174">
        <v>105.6</v>
      </c>
      <c r="E142" s="174">
        <v>95.678987176765901</v>
      </c>
      <c r="F142" s="254">
        <f t="shared" ref="F142:F196" si="2">(E142-D142)/D142*100</f>
        <v>-9.3948985068504669</v>
      </c>
      <c r="G142" s="20"/>
      <c r="J142" s="258"/>
    </row>
    <row r="143" spans="1:10" x14ac:dyDescent="0.25">
      <c r="A143" s="857" t="s">
        <v>41</v>
      </c>
      <c r="B143" s="858"/>
      <c r="C143" s="10" t="s">
        <v>37</v>
      </c>
      <c r="D143" s="174"/>
      <c r="E143" s="174"/>
      <c r="F143" s="15"/>
      <c r="G143" s="20"/>
      <c r="J143" s="258"/>
    </row>
    <row r="144" spans="1:10" x14ac:dyDescent="0.25">
      <c r="A144" s="857" t="s">
        <v>49</v>
      </c>
      <c r="B144" s="858"/>
      <c r="C144" s="10" t="s">
        <v>37</v>
      </c>
      <c r="D144" s="174">
        <v>105.59</v>
      </c>
      <c r="E144" s="174">
        <v>95.678987176765901</v>
      </c>
      <c r="F144" s="254">
        <f t="shared" si="2"/>
        <v>-9.3863176657203358</v>
      </c>
      <c r="G144" s="20"/>
      <c r="J144" s="258"/>
    </row>
    <row r="145" spans="1:243" x14ac:dyDescent="0.25">
      <c r="A145" s="857" t="s">
        <v>42</v>
      </c>
      <c r="B145" s="858"/>
      <c r="C145" s="10" t="s">
        <v>37</v>
      </c>
      <c r="D145" s="174"/>
      <c r="E145" s="174"/>
      <c r="F145" s="254"/>
      <c r="G145" s="20"/>
      <c r="J145" s="258"/>
    </row>
    <row r="146" spans="1:243" x14ac:dyDescent="0.25">
      <c r="A146" s="857" t="s">
        <v>43</v>
      </c>
      <c r="B146" s="858"/>
      <c r="C146" s="10" t="s">
        <v>37</v>
      </c>
      <c r="D146" s="174"/>
      <c r="E146" s="174"/>
      <c r="F146" s="254"/>
      <c r="G146" s="20"/>
      <c r="J146" s="258"/>
    </row>
    <row r="147" spans="1:243" x14ac:dyDescent="0.25">
      <c r="A147" s="863" t="s">
        <v>67</v>
      </c>
      <c r="B147" s="864"/>
      <c r="C147" s="10" t="s">
        <v>68</v>
      </c>
      <c r="D147" s="174"/>
      <c r="E147" s="174"/>
      <c r="F147" s="254"/>
      <c r="G147" s="20"/>
      <c r="J147" s="258"/>
    </row>
    <row r="148" spans="1:243" x14ac:dyDescent="0.25">
      <c r="A148" s="857" t="s">
        <v>36</v>
      </c>
      <c r="B148" s="858"/>
      <c r="C148" s="10" t="s">
        <v>37</v>
      </c>
      <c r="D148" s="174">
        <v>0.34</v>
      </c>
      <c r="E148" s="178">
        <v>0.28407670459008288</v>
      </c>
      <c r="F148" s="254">
        <f t="shared" si="2"/>
        <v>-16.448028061740334</v>
      </c>
      <c r="G148" s="20"/>
      <c r="J148" s="258"/>
    </row>
    <row r="149" spans="1:243" x14ac:dyDescent="0.25">
      <c r="A149" s="857" t="s">
        <v>48</v>
      </c>
      <c r="B149" s="858"/>
      <c r="C149" s="10" t="s">
        <v>37</v>
      </c>
      <c r="D149" s="174"/>
      <c r="E149" s="174"/>
      <c r="F149" s="254"/>
      <c r="G149" s="20"/>
      <c r="J149" s="258"/>
    </row>
    <row r="150" spans="1:243" x14ac:dyDescent="0.25">
      <c r="A150" s="857" t="s">
        <v>38</v>
      </c>
      <c r="B150" s="858"/>
      <c r="C150" s="10" t="s">
        <v>37</v>
      </c>
      <c r="D150" s="174">
        <v>0.34</v>
      </c>
      <c r="E150" s="178">
        <v>0.28407670459008288</v>
      </c>
      <c r="F150" s="254">
        <f t="shared" si="2"/>
        <v>-16.448028061740334</v>
      </c>
      <c r="G150" s="20"/>
      <c r="J150" s="258"/>
    </row>
    <row r="151" spans="1:243" x14ac:dyDescent="0.25">
      <c r="A151" s="857" t="s">
        <v>50</v>
      </c>
      <c r="B151" s="858"/>
      <c r="C151" s="10" t="s">
        <v>37</v>
      </c>
      <c r="D151" s="174"/>
      <c r="E151" s="174"/>
      <c r="F151" s="254"/>
      <c r="G151" s="20"/>
      <c r="J151" s="258"/>
    </row>
    <row r="152" spans="1:243" x14ac:dyDescent="0.25">
      <c r="A152" s="857" t="s">
        <v>39</v>
      </c>
      <c r="B152" s="858"/>
      <c r="C152" s="10" t="s">
        <v>37</v>
      </c>
      <c r="D152" s="174"/>
      <c r="E152" s="174"/>
      <c r="F152" s="254"/>
      <c r="G152" s="20"/>
      <c r="J152" s="258"/>
    </row>
    <row r="153" spans="1:243" x14ac:dyDescent="0.25">
      <c r="A153" s="857" t="s">
        <v>40</v>
      </c>
      <c r="B153" s="858"/>
      <c r="C153" s="10" t="s">
        <v>37</v>
      </c>
      <c r="D153" s="174">
        <v>0.34</v>
      </c>
      <c r="E153" s="178">
        <v>0.28407670459008288</v>
      </c>
      <c r="F153" s="254">
        <f t="shared" si="2"/>
        <v>-16.448028061740334</v>
      </c>
      <c r="G153" s="20"/>
      <c r="J153" s="258"/>
    </row>
    <row r="154" spans="1:243" x14ac:dyDescent="0.25">
      <c r="A154" s="857" t="s">
        <v>41</v>
      </c>
      <c r="B154" s="858"/>
      <c r="C154" s="10" t="s">
        <v>37</v>
      </c>
      <c r="D154" s="174"/>
      <c r="E154" s="174"/>
      <c r="F154" s="254"/>
      <c r="G154" s="20"/>
      <c r="J154" s="258"/>
    </row>
    <row r="155" spans="1:243" x14ac:dyDescent="0.25">
      <c r="A155" s="857" t="s">
        <v>49</v>
      </c>
      <c r="B155" s="858"/>
      <c r="C155" s="10" t="s">
        <v>37</v>
      </c>
      <c r="D155" s="174">
        <v>0.34</v>
      </c>
      <c r="E155" s="178">
        <v>0.28407670459008288</v>
      </c>
      <c r="F155" s="254">
        <f t="shared" si="2"/>
        <v>-16.448028061740334</v>
      </c>
      <c r="G155" s="20"/>
      <c r="J155" s="258"/>
    </row>
    <row r="156" spans="1:243" x14ac:dyDescent="0.25">
      <c r="A156" s="857" t="s">
        <v>42</v>
      </c>
      <c r="B156" s="858"/>
      <c r="C156" s="10" t="s">
        <v>37</v>
      </c>
      <c r="D156" s="174"/>
      <c r="E156" s="174"/>
      <c r="F156" s="254"/>
      <c r="G156" s="20"/>
      <c r="J156" s="258"/>
    </row>
    <row r="157" spans="1:243" x14ac:dyDescent="0.25">
      <c r="A157" s="857" t="s">
        <v>43</v>
      </c>
      <c r="B157" s="858"/>
      <c r="C157" s="10" t="s">
        <v>37</v>
      </c>
      <c r="D157" s="174"/>
      <c r="E157" s="174"/>
      <c r="F157" s="254"/>
      <c r="G157" s="20"/>
      <c r="J157" s="258"/>
    </row>
    <row r="158" spans="1:243" x14ac:dyDescent="0.25">
      <c r="A158" s="863" t="s">
        <v>69</v>
      </c>
      <c r="B158" s="864"/>
      <c r="C158" s="10" t="s">
        <v>70</v>
      </c>
      <c r="D158" s="174"/>
      <c r="E158" s="174"/>
      <c r="F158" s="254"/>
      <c r="G158" s="20"/>
      <c r="H158" s="22"/>
      <c r="I158" s="22"/>
      <c r="J158" s="258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  <c r="EC158" s="22"/>
      <c r="ED158" s="22"/>
      <c r="EE158" s="22"/>
      <c r="EF158" s="22"/>
      <c r="EG158" s="22"/>
      <c r="EH158" s="22"/>
      <c r="EI158" s="22"/>
      <c r="EJ158" s="22"/>
      <c r="EK158" s="22"/>
      <c r="EL158" s="22"/>
      <c r="EM158" s="22"/>
      <c r="EN158" s="22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  <c r="FL158" s="22"/>
      <c r="FM158" s="22"/>
      <c r="FN158" s="22"/>
      <c r="FO158" s="22"/>
      <c r="FP158" s="22"/>
      <c r="FQ158" s="22"/>
      <c r="FR158" s="22"/>
      <c r="FS158" s="22"/>
      <c r="FT158" s="22"/>
      <c r="FU158" s="22"/>
      <c r="FV158" s="22"/>
      <c r="FW158" s="22"/>
      <c r="FX158" s="22"/>
      <c r="FY158" s="22"/>
      <c r="FZ158" s="22"/>
      <c r="GA158" s="22"/>
      <c r="GB158" s="22"/>
      <c r="GC158" s="22"/>
      <c r="GD158" s="22"/>
      <c r="GE158" s="22"/>
      <c r="GF158" s="22"/>
      <c r="GG158" s="22"/>
      <c r="GH158" s="22"/>
      <c r="GI158" s="22"/>
      <c r="GJ158" s="22"/>
      <c r="GK158" s="22"/>
      <c r="GL158" s="22"/>
      <c r="GM158" s="22"/>
      <c r="GN158" s="22"/>
      <c r="GO158" s="22"/>
      <c r="GP158" s="22"/>
      <c r="GQ158" s="22"/>
      <c r="GR158" s="22"/>
      <c r="GS158" s="22"/>
      <c r="GT158" s="22"/>
      <c r="GU158" s="22"/>
      <c r="GV158" s="22"/>
      <c r="GW158" s="22"/>
      <c r="GX158" s="22"/>
      <c r="GY158" s="22"/>
      <c r="GZ158" s="22"/>
      <c r="HA158" s="22"/>
      <c r="HB158" s="22"/>
      <c r="HC158" s="22"/>
      <c r="HD158" s="22"/>
      <c r="HE158" s="22"/>
      <c r="HF158" s="22"/>
      <c r="HG158" s="22"/>
      <c r="HH158" s="22"/>
      <c r="HI158" s="22"/>
      <c r="HJ158" s="22"/>
      <c r="HK158" s="22"/>
      <c r="HL158" s="22"/>
      <c r="HM158" s="22"/>
      <c r="HN158" s="22"/>
      <c r="HO158" s="22"/>
      <c r="HP158" s="22"/>
      <c r="HQ158" s="22"/>
      <c r="HR158" s="22"/>
      <c r="HS158" s="22"/>
      <c r="HT158" s="22"/>
      <c r="HU158" s="22"/>
      <c r="HV158" s="22"/>
      <c r="HW158" s="22"/>
      <c r="HX158" s="22"/>
      <c r="HY158" s="22"/>
      <c r="HZ158" s="22"/>
      <c r="IA158" s="22"/>
      <c r="IB158" s="22"/>
      <c r="IC158" s="22"/>
      <c r="ID158" s="22"/>
      <c r="IE158" s="22"/>
      <c r="IF158" s="22"/>
      <c r="IG158" s="22"/>
      <c r="IH158" s="22"/>
      <c r="II158" s="22"/>
    </row>
    <row r="159" spans="1:243" x14ac:dyDescent="0.25">
      <c r="A159" s="857" t="s">
        <v>36</v>
      </c>
      <c r="B159" s="858"/>
      <c r="C159" s="10" t="s">
        <v>37</v>
      </c>
      <c r="D159" s="174">
        <v>5.6</v>
      </c>
      <c r="E159" s="174">
        <v>5.8202338106613096</v>
      </c>
      <c r="F159" s="255">
        <f t="shared" si="2"/>
        <v>3.9327466189519642</v>
      </c>
      <c r="G159" s="20"/>
      <c r="H159" s="22"/>
      <c r="I159" s="22"/>
      <c r="J159" s="258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  <c r="EC159" s="22"/>
      <c r="ED159" s="22"/>
      <c r="EE159" s="22"/>
      <c r="EF159" s="22"/>
      <c r="EG159" s="22"/>
      <c r="EH159" s="22"/>
      <c r="EI159" s="22"/>
      <c r="EJ159" s="22"/>
      <c r="EK159" s="22"/>
      <c r="EL159" s="22"/>
      <c r="EM159" s="22"/>
      <c r="EN159" s="22"/>
      <c r="EO159" s="22"/>
      <c r="EP159" s="22"/>
      <c r="EQ159" s="22"/>
      <c r="ER159" s="22"/>
      <c r="ES159" s="22"/>
      <c r="ET159" s="22"/>
      <c r="EU159" s="22"/>
      <c r="EV159" s="22"/>
      <c r="EW159" s="22"/>
      <c r="EX159" s="22"/>
      <c r="EY159" s="22"/>
      <c r="EZ159" s="22"/>
      <c r="FA159" s="22"/>
      <c r="FB159" s="22"/>
      <c r="FC159" s="22"/>
      <c r="FD159" s="22"/>
      <c r="FE159" s="22"/>
      <c r="FF159" s="22"/>
      <c r="FG159" s="22"/>
      <c r="FH159" s="22"/>
      <c r="FI159" s="22"/>
      <c r="FJ159" s="22"/>
      <c r="FK159" s="22"/>
      <c r="FL159" s="22"/>
      <c r="FM159" s="22"/>
      <c r="FN159" s="22"/>
      <c r="FO159" s="22"/>
      <c r="FP159" s="22"/>
      <c r="FQ159" s="22"/>
      <c r="FR159" s="22"/>
      <c r="FS159" s="22"/>
      <c r="FT159" s="22"/>
      <c r="FU159" s="22"/>
      <c r="FV159" s="22"/>
      <c r="FW159" s="22"/>
      <c r="FX159" s="22"/>
      <c r="FY159" s="22"/>
      <c r="FZ159" s="22"/>
      <c r="GA159" s="22"/>
      <c r="GB159" s="22"/>
      <c r="GC159" s="22"/>
      <c r="GD159" s="22"/>
      <c r="GE159" s="22"/>
      <c r="GF159" s="22"/>
      <c r="GG159" s="22"/>
      <c r="GH159" s="22"/>
      <c r="GI159" s="22"/>
      <c r="GJ159" s="22"/>
      <c r="GK159" s="22"/>
      <c r="GL159" s="22"/>
      <c r="GM159" s="22"/>
      <c r="GN159" s="22"/>
      <c r="GO159" s="22"/>
      <c r="GP159" s="22"/>
      <c r="GQ159" s="22"/>
      <c r="GR159" s="22"/>
      <c r="GS159" s="22"/>
      <c r="GT159" s="22"/>
      <c r="GU159" s="22"/>
      <c r="GV159" s="22"/>
      <c r="GW159" s="22"/>
      <c r="GX159" s="22"/>
      <c r="GY159" s="22"/>
      <c r="GZ159" s="22"/>
      <c r="HA159" s="22"/>
      <c r="HB159" s="22"/>
      <c r="HC159" s="22"/>
      <c r="HD159" s="22"/>
      <c r="HE159" s="22"/>
      <c r="HF159" s="22"/>
      <c r="HG159" s="22"/>
      <c r="HH159" s="22"/>
      <c r="HI159" s="22"/>
      <c r="HJ159" s="22"/>
      <c r="HK159" s="22"/>
      <c r="HL159" s="22"/>
      <c r="HM159" s="22"/>
      <c r="HN159" s="22"/>
      <c r="HO159" s="22"/>
      <c r="HP159" s="22"/>
      <c r="HQ159" s="22"/>
      <c r="HR159" s="22"/>
      <c r="HS159" s="22"/>
      <c r="HT159" s="22"/>
      <c r="HU159" s="22"/>
      <c r="HV159" s="22"/>
      <c r="HW159" s="22"/>
      <c r="HX159" s="22"/>
      <c r="HY159" s="22"/>
      <c r="HZ159" s="22"/>
      <c r="IA159" s="22"/>
      <c r="IB159" s="22"/>
      <c r="IC159" s="22"/>
      <c r="ID159" s="22"/>
      <c r="IE159" s="22"/>
      <c r="IF159" s="22"/>
      <c r="IG159" s="22"/>
      <c r="IH159" s="22"/>
      <c r="II159" s="22"/>
    </row>
    <row r="160" spans="1:243" x14ac:dyDescent="0.25">
      <c r="A160" s="857" t="s">
        <v>48</v>
      </c>
      <c r="B160" s="858"/>
      <c r="C160" s="10" t="s">
        <v>37</v>
      </c>
      <c r="D160" s="174"/>
      <c r="E160" s="174"/>
      <c r="F160" s="254"/>
      <c r="G160" s="20"/>
      <c r="H160" s="22"/>
      <c r="I160" s="22"/>
      <c r="J160" s="258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  <c r="EC160" s="22"/>
      <c r="ED160" s="22"/>
      <c r="EE160" s="22"/>
      <c r="EF160" s="22"/>
      <c r="EG160" s="22"/>
      <c r="EH160" s="22"/>
      <c r="EI160" s="22"/>
      <c r="EJ160" s="22"/>
      <c r="EK160" s="22"/>
      <c r="EL160" s="22"/>
      <c r="EM160" s="22"/>
      <c r="EN160" s="22"/>
      <c r="EO160" s="22"/>
      <c r="EP160" s="22"/>
      <c r="EQ160" s="22"/>
      <c r="ER160" s="22"/>
      <c r="ES160" s="22"/>
      <c r="ET160" s="22"/>
      <c r="EU160" s="22"/>
      <c r="EV160" s="22"/>
      <c r="EW160" s="22"/>
      <c r="EX160" s="22"/>
      <c r="EY160" s="22"/>
      <c r="EZ160" s="22"/>
      <c r="FA160" s="22"/>
      <c r="FB160" s="22"/>
      <c r="FC160" s="22"/>
      <c r="FD160" s="22"/>
      <c r="FE160" s="22"/>
      <c r="FF160" s="22"/>
      <c r="FG160" s="22"/>
      <c r="FH160" s="22"/>
      <c r="FI160" s="22"/>
      <c r="FJ160" s="22"/>
      <c r="FK160" s="22"/>
      <c r="FL160" s="22"/>
      <c r="FM160" s="22"/>
      <c r="FN160" s="22"/>
      <c r="FO160" s="22"/>
      <c r="FP160" s="22"/>
      <c r="FQ160" s="22"/>
      <c r="FR160" s="22"/>
      <c r="FS160" s="22"/>
      <c r="FT160" s="22"/>
      <c r="FU160" s="22"/>
      <c r="FV160" s="22"/>
      <c r="FW160" s="22"/>
      <c r="FX160" s="22"/>
      <c r="FY160" s="22"/>
      <c r="FZ160" s="22"/>
      <c r="GA160" s="22"/>
      <c r="GB160" s="22"/>
      <c r="GC160" s="22"/>
      <c r="GD160" s="22"/>
      <c r="GE160" s="22"/>
      <c r="GF160" s="22"/>
      <c r="GG160" s="22"/>
      <c r="GH160" s="22"/>
      <c r="GI160" s="22"/>
      <c r="GJ160" s="22"/>
      <c r="GK160" s="22"/>
      <c r="GL160" s="22"/>
      <c r="GM160" s="22"/>
      <c r="GN160" s="22"/>
      <c r="GO160" s="22"/>
      <c r="GP160" s="22"/>
      <c r="GQ160" s="22"/>
      <c r="GR160" s="22"/>
      <c r="GS160" s="22"/>
      <c r="GT160" s="22"/>
      <c r="GU160" s="22"/>
      <c r="GV160" s="22"/>
      <c r="GW160" s="22"/>
      <c r="GX160" s="22"/>
      <c r="GY160" s="22"/>
      <c r="GZ160" s="22"/>
      <c r="HA160" s="22"/>
      <c r="HB160" s="22"/>
      <c r="HC160" s="22"/>
      <c r="HD160" s="22"/>
      <c r="HE160" s="22"/>
      <c r="HF160" s="22"/>
      <c r="HG160" s="22"/>
      <c r="HH160" s="22"/>
      <c r="HI160" s="22"/>
      <c r="HJ160" s="22"/>
      <c r="HK160" s="22"/>
      <c r="HL160" s="22"/>
      <c r="HM160" s="22"/>
      <c r="HN160" s="22"/>
      <c r="HO160" s="22"/>
      <c r="HP160" s="22"/>
      <c r="HQ160" s="22"/>
      <c r="HR160" s="22"/>
      <c r="HS160" s="22"/>
      <c r="HT160" s="22"/>
      <c r="HU160" s="22"/>
      <c r="HV160" s="22"/>
      <c r="HW160" s="22"/>
      <c r="HX160" s="22"/>
      <c r="HY160" s="22"/>
      <c r="HZ160" s="22"/>
      <c r="IA160" s="22"/>
      <c r="IB160" s="22"/>
      <c r="IC160" s="22"/>
      <c r="ID160" s="22"/>
      <c r="IE160" s="22"/>
      <c r="IF160" s="22"/>
      <c r="IG160" s="22"/>
      <c r="IH160" s="22"/>
      <c r="II160" s="22"/>
    </row>
    <row r="161" spans="1:243" x14ac:dyDescent="0.25">
      <c r="A161" s="857" t="s">
        <v>38</v>
      </c>
      <c r="B161" s="858"/>
      <c r="C161" s="10" t="s">
        <v>37</v>
      </c>
      <c r="D161" s="174">
        <v>5.4</v>
      </c>
      <c r="E161" s="174">
        <v>5.8202338106613096</v>
      </c>
      <c r="F161" s="255">
        <f t="shared" si="2"/>
        <v>7.7821076048390596</v>
      </c>
      <c r="G161" s="20"/>
      <c r="H161" s="22"/>
      <c r="I161" s="22"/>
      <c r="J161" s="258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22"/>
      <c r="GD161" s="22"/>
      <c r="GE161" s="22"/>
      <c r="GF161" s="22"/>
      <c r="GG161" s="22"/>
      <c r="GH161" s="22"/>
      <c r="GI161" s="22"/>
      <c r="GJ161" s="22"/>
      <c r="GK161" s="22"/>
      <c r="GL161" s="22"/>
      <c r="GM161" s="22"/>
      <c r="GN161" s="22"/>
      <c r="GO161" s="22"/>
      <c r="GP161" s="22"/>
      <c r="GQ161" s="22"/>
      <c r="GR161" s="22"/>
      <c r="GS161" s="22"/>
      <c r="GT161" s="22"/>
      <c r="GU161" s="22"/>
      <c r="GV161" s="22"/>
      <c r="GW161" s="22"/>
      <c r="GX161" s="22"/>
      <c r="GY161" s="22"/>
      <c r="GZ161" s="22"/>
      <c r="HA161" s="22"/>
      <c r="HB161" s="22"/>
      <c r="HC161" s="22"/>
      <c r="HD161" s="22"/>
      <c r="HE161" s="22"/>
      <c r="HF161" s="22"/>
      <c r="HG161" s="22"/>
      <c r="HH161" s="22"/>
      <c r="HI161" s="22"/>
      <c r="HJ161" s="22"/>
      <c r="HK161" s="22"/>
      <c r="HL161" s="22"/>
      <c r="HM161" s="22"/>
      <c r="HN161" s="22"/>
      <c r="HO161" s="22"/>
      <c r="HP161" s="22"/>
      <c r="HQ161" s="22"/>
      <c r="HR161" s="22"/>
      <c r="HS161" s="22"/>
      <c r="HT161" s="22"/>
      <c r="HU161" s="22"/>
      <c r="HV161" s="22"/>
      <c r="HW161" s="22"/>
      <c r="HX161" s="22"/>
      <c r="HY161" s="22"/>
      <c r="HZ161" s="22"/>
      <c r="IA161" s="22"/>
      <c r="IB161" s="22"/>
      <c r="IC161" s="22"/>
      <c r="ID161" s="22"/>
      <c r="IE161" s="22"/>
      <c r="IF161" s="22"/>
      <c r="IG161" s="22"/>
      <c r="IH161" s="22"/>
      <c r="II161" s="22"/>
    </row>
    <row r="162" spans="1:243" x14ac:dyDescent="0.25">
      <c r="A162" s="857" t="s">
        <v>50</v>
      </c>
      <c r="B162" s="858"/>
      <c r="C162" s="10" t="s">
        <v>37</v>
      </c>
      <c r="D162" s="174"/>
      <c r="E162" s="174"/>
      <c r="F162" s="254"/>
      <c r="G162" s="20"/>
      <c r="H162" s="22"/>
      <c r="I162" s="22"/>
      <c r="J162" s="258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  <c r="EC162" s="22"/>
      <c r="ED162" s="22"/>
      <c r="EE162" s="22"/>
      <c r="EF162" s="22"/>
      <c r="EG162" s="22"/>
      <c r="EH162" s="22"/>
      <c r="EI162" s="22"/>
      <c r="EJ162" s="22"/>
      <c r="EK162" s="22"/>
      <c r="EL162" s="22"/>
      <c r="EM162" s="22"/>
      <c r="EN162" s="22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2"/>
      <c r="EZ162" s="22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2"/>
      <c r="FU162" s="22"/>
      <c r="FV162" s="22"/>
      <c r="FW162" s="22"/>
      <c r="FX162" s="22"/>
      <c r="FY162" s="22"/>
      <c r="FZ162" s="22"/>
      <c r="GA162" s="22"/>
      <c r="GB162" s="22"/>
      <c r="GC162" s="22"/>
      <c r="GD162" s="22"/>
      <c r="GE162" s="22"/>
      <c r="GF162" s="22"/>
      <c r="GG162" s="22"/>
      <c r="GH162" s="22"/>
      <c r="GI162" s="22"/>
      <c r="GJ162" s="22"/>
      <c r="GK162" s="22"/>
      <c r="GL162" s="22"/>
      <c r="GM162" s="22"/>
      <c r="GN162" s="22"/>
      <c r="GO162" s="22"/>
      <c r="GP162" s="22"/>
      <c r="GQ162" s="22"/>
      <c r="GR162" s="22"/>
      <c r="GS162" s="22"/>
      <c r="GT162" s="22"/>
      <c r="GU162" s="22"/>
      <c r="GV162" s="22"/>
      <c r="GW162" s="22"/>
      <c r="GX162" s="22"/>
      <c r="GY162" s="22"/>
      <c r="GZ162" s="22"/>
      <c r="HA162" s="22"/>
      <c r="HB162" s="22"/>
      <c r="HC162" s="22"/>
      <c r="HD162" s="22"/>
      <c r="HE162" s="22"/>
      <c r="HF162" s="22"/>
      <c r="HG162" s="22"/>
      <c r="HH162" s="22"/>
      <c r="HI162" s="22"/>
      <c r="HJ162" s="22"/>
      <c r="HK162" s="22"/>
      <c r="HL162" s="22"/>
      <c r="HM162" s="22"/>
      <c r="HN162" s="22"/>
      <c r="HO162" s="22"/>
      <c r="HP162" s="22"/>
      <c r="HQ162" s="22"/>
      <c r="HR162" s="22"/>
      <c r="HS162" s="22"/>
      <c r="HT162" s="22"/>
      <c r="HU162" s="22"/>
      <c r="HV162" s="22"/>
      <c r="HW162" s="22"/>
      <c r="HX162" s="22"/>
      <c r="HY162" s="22"/>
      <c r="HZ162" s="22"/>
      <c r="IA162" s="22"/>
      <c r="IB162" s="22"/>
      <c r="IC162" s="22"/>
      <c r="ID162" s="22"/>
      <c r="IE162" s="22"/>
      <c r="IF162" s="22"/>
      <c r="IG162" s="22"/>
      <c r="IH162" s="22"/>
      <c r="II162" s="22"/>
    </row>
    <row r="163" spans="1:243" x14ac:dyDescent="0.25">
      <c r="A163" s="857" t="s">
        <v>39</v>
      </c>
      <c r="B163" s="858"/>
      <c r="C163" s="10" t="s">
        <v>37</v>
      </c>
      <c r="D163" s="174"/>
      <c r="E163" s="174"/>
      <c r="F163" s="254"/>
      <c r="G163" s="20"/>
      <c r="H163" s="22"/>
      <c r="I163" s="22"/>
      <c r="J163" s="258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  <c r="GW163" s="22"/>
      <c r="GX163" s="22"/>
      <c r="GY163" s="22"/>
      <c r="GZ163" s="22"/>
      <c r="HA163" s="22"/>
      <c r="HB163" s="22"/>
      <c r="HC163" s="22"/>
      <c r="HD163" s="22"/>
      <c r="HE163" s="22"/>
      <c r="HF163" s="22"/>
      <c r="HG163" s="22"/>
      <c r="HH163" s="22"/>
      <c r="HI163" s="22"/>
      <c r="HJ163" s="22"/>
      <c r="HK163" s="22"/>
      <c r="HL163" s="22"/>
      <c r="HM163" s="22"/>
      <c r="HN163" s="22"/>
      <c r="HO163" s="22"/>
      <c r="HP163" s="22"/>
      <c r="HQ163" s="22"/>
      <c r="HR163" s="22"/>
      <c r="HS163" s="22"/>
      <c r="HT163" s="22"/>
      <c r="HU163" s="22"/>
      <c r="HV163" s="22"/>
      <c r="HW163" s="22"/>
      <c r="HX163" s="22"/>
      <c r="HY163" s="22"/>
      <c r="HZ163" s="22"/>
      <c r="IA163" s="22"/>
      <c r="IB163" s="22"/>
      <c r="IC163" s="22"/>
      <c r="ID163" s="22"/>
      <c r="IE163" s="22"/>
      <c r="IF163" s="22"/>
      <c r="IG163" s="22"/>
      <c r="IH163" s="22"/>
      <c r="II163" s="22"/>
    </row>
    <row r="164" spans="1:243" x14ac:dyDescent="0.25">
      <c r="A164" s="857" t="s">
        <v>40</v>
      </c>
      <c r="B164" s="858"/>
      <c r="C164" s="10" t="s">
        <v>37</v>
      </c>
      <c r="D164" s="174">
        <v>5.74</v>
      </c>
      <c r="E164" s="174">
        <v>5.8202338106613096</v>
      </c>
      <c r="F164" s="255">
        <f t="shared" si="2"/>
        <v>1.3978015794653207</v>
      </c>
      <c r="G164" s="20"/>
      <c r="H164" s="22"/>
      <c r="I164" s="22"/>
      <c r="J164" s="258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2"/>
      <c r="EE164" s="22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/>
      <c r="GB164" s="22"/>
      <c r="GC164" s="22"/>
      <c r="GD164" s="22"/>
      <c r="GE164" s="22"/>
      <c r="GF164" s="22"/>
      <c r="GG164" s="22"/>
      <c r="GH164" s="22"/>
      <c r="GI164" s="22"/>
      <c r="GJ164" s="22"/>
      <c r="GK164" s="22"/>
      <c r="GL164" s="22"/>
      <c r="GM164" s="22"/>
      <c r="GN164" s="22"/>
      <c r="GO164" s="22"/>
      <c r="GP164" s="22"/>
      <c r="GQ164" s="22"/>
      <c r="GR164" s="22"/>
      <c r="GS164" s="22"/>
      <c r="GT164" s="22"/>
      <c r="GU164" s="22"/>
      <c r="GV164" s="22"/>
      <c r="GW164" s="22"/>
      <c r="GX164" s="22"/>
      <c r="GY164" s="22"/>
      <c r="GZ164" s="22"/>
      <c r="HA164" s="22"/>
      <c r="HB164" s="22"/>
      <c r="HC164" s="22"/>
      <c r="HD164" s="22"/>
      <c r="HE164" s="22"/>
      <c r="HF164" s="22"/>
      <c r="HG164" s="22"/>
      <c r="HH164" s="22"/>
      <c r="HI164" s="22"/>
      <c r="HJ164" s="22"/>
      <c r="HK164" s="22"/>
      <c r="HL164" s="22"/>
      <c r="HM164" s="22"/>
      <c r="HN164" s="22"/>
      <c r="HO164" s="22"/>
      <c r="HP164" s="22"/>
      <c r="HQ164" s="22"/>
      <c r="HR164" s="22"/>
      <c r="HS164" s="22"/>
      <c r="HT164" s="22"/>
      <c r="HU164" s="22"/>
      <c r="HV164" s="22"/>
      <c r="HW164" s="22"/>
      <c r="HX164" s="22"/>
      <c r="HY164" s="22"/>
      <c r="HZ164" s="22"/>
      <c r="IA164" s="22"/>
      <c r="IB164" s="22"/>
      <c r="IC164" s="22"/>
      <c r="ID164" s="22"/>
      <c r="IE164" s="22"/>
      <c r="IF164" s="22"/>
      <c r="IG164" s="22"/>
      <c r="IH164" s="22"/>
      <c r="II164" s="22"/>
    </row>
    <row r="165" spans="1:243" x14ac:dyDescent="0.25">
      <c r="A165" s="857" t="s">
        <v>41</v>
      </c>
      <c r="B165" s="858"/>
      <c r="C165" s="10" t="s">
        <v>37</v>
      </c>
      <c r="D165" s="174"/>
      <c r="E165" s="174"/>
      <c r="F165" s="254"/>
      <c r="G165" s="20"/>
      <c r="H165" s="22"/>
      <c r="I165" s="22"/>
      <c r="J165" s="258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  <c r="EC165" s="22"/>
      <c r="ED165" s="22"/>
      <c r="EE165" s="22"/>
      <c r="EF165" s="22"/>
      <c r="EG165" s="22"/>
      <c r="EH165" s="22"/>
      <c r="EI165" s="22"/>
      <c r="EJ165" s="22"/>
      <c r="EK165" s="22"/>
      <c r="EL165" s="22"/>
      <c r="EM165" s="22"/>
      <c r="EN165" s="22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2"/>
      <c r="EZ165" s="22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2"/>
      <c r="FU165" s="22"/>
      <c r="FV165" s="22"/>
      <c r="FW165" s="22"/>
      <c r="FX165" s="22"/>
      <c r="FY165" s="22"/>
      <c r="FZ165" s="22"/>
      <c r="GA165" s="22"/>
      <c r="GB165" s="22"/>
      <c r="GC165" s="22"/>
      <c r="GD165" s="22"/>
      <c r="GE165" s="22"/>
      <c r="GF165" s="22"/>
      <c r="GG165" s="22"/>
      <c r="GH165" s="22"/>
      <c r="GI165" s="22"/>
      <c r="GJ165" s="22"/>
      <c r="GK165" s="22"/>
      <c r="GL165" s="22"/>
      <c r="GM165" s="22"/>
      <c r="GN165" s="22"/>
      <c r="GO165" s="22"/>
      <c r="GP165" s="22"/>
      <c r="GQ165" s="22"/>
      <c r="GR165" s="22"/>
      <c r="GS165" s="22"/>
      <c r="GT165" s="22"/>
      <c r="GU165" s="22"/>
      <c r="GV165" s="22"/>
      <c r="GW165" s="22"/>
      <c r="GX165" s="22"/>
      <c r="GY165" s="22"/>
      <c r="GZ165" s="22"/>
      <c r="HA165" s="22"/>
      <c r="HB165" s="22"/>
      <c r="HC165" s="22"/>
      <c r="HD165" s="22"/>
      <c r="HE165" s="22"/>
      <c r="HF165" s="22"/>
      <c r="HG165" s="22"/>
      <c r="HH165" s="22"/>
      <c r="HI165" s="22"/>
      <c r="HJ165" s="22"/>
      <c r="HK165" s="22"/>
      <c r="HL165" s="22"/>
      <c r="HM165" s="22"/>
      <c r="HN165" s="22"/>
      <c r="HO165" s="22"/>
      <c r="HP165" s="22"/>
      <c r="HQ165" s="22"/>
      <c r="HR165" s="22"/>
      <c r="HS165" s="22"/>
      <c r="HT165" s="22"/>
      <c r="HU165" s="22"/>
      <c r="HV165" s="22"/>
      <c r="HW165" s="22"/>
      <c r="HX165" s="22"/>
      <c r="HY165" s="22"/>
      <c r="HZ165" s="22"/>
      <c r="IA165" s="22"/>
      <c r="IB165" s="22"/>
      <c r="IC165" s="22"/>
      <c r="ID165" s="22"/>
      <c r="IE165" s="22"/>
      <c r="IF165" s="22"/>
      <c r="IG165" s="22"/>
      <c r="IH165" s="22"/>
      <c r="II165" s="22"/>
    </row>
    <row r="166" spans="1:243" x14ac:dyDescent="0.25">
      <c r="A166" s="857" t="s">
        <v>49</v>
      </c>
      <c r="B166" s="858"/>
      <c r="C166" s="10" t="s">
        <v>37</v>
      </c>
      <c r="D166" s="174">
        <v>5.74</v>
      </c>
      <c r="E166" s="174">
        <v>5.8202338106613096</v>
      </c>
      <c r="F166" s="255">
        <f t="shared" si="2"/>
        <v>1.3978015794653207</v>
      </c>
      <c r="G166" s="20"/>
      <c r="H166" s="22"/>
      <c r="I166" s="22"/>
      <c r="J166" s="258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  <c r="EC166" s="22"/>
      <c r="ED166" s="22"/>
      <c r="EE166" s="22"/>
      <c r="EF166" s="22"/>
      <c r="EG166" s="22"/>
      <c r="EH166" s="22"/>
      <c r="EI166" s="22"/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2"/>
      <c r="FU166" s="22"/>
      <c r="FV166" s="22"/>
      <c r="FW166" s="22"/>
      <c r="FX166" s="22"/>
      <c r="FY166" s="22"/>
      <c r="FZ166" s="22"/>
      <c r="GA166" s="22"/>
      <c r="GB166" s="22"/>
      <c r="GC166" s="22"/>
      <c r="GD166" s="22"/>
      <c r="GE166" s="22"/>
      <c r="GF166" s="22"/>
      <c r="GG166" s="22"/>
      <c r="GH166" s="22"/>
      <c r="GI166" s="22"/>
      <c r="GJ166" s="22"/>
      <c r="GK166" s="22"/>
      <c r="GL166" s="22"/>
      <c r="GM166" s="22"/>
      <c r="GN166" s="22"/>
      <c r="GO166" s="22"/>
      <c r="GP166" s="22"/>
      <c r="GQ166" s="22"/>
      <c r="GR166" s="22"/>
      <c r="GS166" s="22"/>
      <c r="GT166" s="22"/>
      <c r="GU166" s="22"/>
      <c r="GV166" s="22"/>
      <c r="GW166" s="22"/>
      <c r="GX166" s="22"/>
      <c r="GY166" s="22"/>
      <c r="GZ166" s="22"/>
      <c r="HA166" s="22"/>
      <c r="HB166" s="22"/>
      <c r="HC166" s="22"/>
      <c r="HD166" s="22"/>
      <c r="HE166" s="22"/>
      <c r="HF166" s="22"/>
      <c r="HG166" s="22"/>
      <c r="HH166" s="22"/>
      <c r="HI166" s="22"/>
      <c r="HJ166" s="22"/>
      <c r="HK166" s="22"/>
      <c r="HL166" s="22"/>
      <c r="HM166" s="22"/>
      <c r="HN166" s="22"/>
      <c r="HO166" s="22"/>
      <c r="HP166" s="22"/>
      <c r="HQ166" s="22"/>
      <c r="HR166" s="22"/>
      <c r="HS166" s="22"/>
      <c r="HT166" s="22"/>
      <c r="HU166" s="22"/>
      <c r="HV166" s="22"/>
      <c r="HW166" s="22"/>
      <c r="HX166" s="22"/>
      <c r="HY166" s="22"/>
      <c r="HZ166" s="22"/>
      <c r="IA166" s="22"/>
      <c r="IB166" s="22"/>
      <c r="IC166" s="22"/>
      <c r="ID166" s="22"/>
      <c r="IE166" s="22"/>
      <c r="IF166" s="22"/>
      <c r="IG166" s="22"/>
      <c r="IH166" s="22"/>
      <c r="II166" s="22"/>
    </row>
    <row r="167" spans="1:243" x14ac:dyDescent="0.25">
      <c r="A167" s="857" t="s">
        <v>42</v>
      </c>
      <c r="B167" s="858"/>
      <c r="C167" s="10" t="s">
        <v>37</v>
      </c>
      <c r="D167" s="174"/>
      <c r="E167" s="174"/>
      <c r="F167" s="254"/>
      <c r="G167" s="20"/>
      <c r="H167" s="22"/>
      <c r="I167" s="22"/>
      <c r="J167" s="258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  <c r="EC167" s="22"/>
      <c r="ED167" s="22"/>
      <c r="EE167" s="22"/>
      <c r="EF167" s="22"/>
      <c r="EG167" s="22"/>
      <c r="EH167" s="22"/>
      <c r="EI167" s="22"/>
      <c r="EJ167" s="22"/>
      <c r="EK167" s="22"/>
      <c r="EL167" s="22"/>
      <c r="EM167" s="22"/>
      <c r="EN167" s="22"/>
      <c r="EO167" s="22"/>
      <c r="EP167" s="22"/>
      <c r="EQ167" s="22"/>
      <c r="ER167" s="22"/>
      <c r="ES167" s="22"/>
      <c r="ET167" s="22"/>
      <c r="EU167" s="22"/>
      <c r="EV167" s="22"/>
      <c r="EW167" s="22"/>
      <c r="EX167" s="22"/>
      <c r="EY167" s="22"/>
      <c r="EZ167" s="22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2"/>
      <c r="FU167" s="22"/>
      <c r="FV167" s="22"/>
      <c r="FW167" s="22"/>
      <c r="FX167" s="22"/>
      <c r="FY167" s="22"/>
      <c r="FZ167" s="22"/>
      <c r="GA167" s="22"/>
      <c r="GB167" s="22"/>
      <c r="GC167" s="22"/>
      <c r="GD167" s="22"/>
      <c r="GE167" s="22"/>
      <c r="GF167" s="22"/>
      <c r="GG167" s="22"/>
      <c r="GH167" s="22"/>
      <c r="GI167" s="22"/>
      <c r="GJ167" s="22"/>
      <c r="GK167" s="22"/>
      <c r="GL167" s="22"/>
      <c r="GM167" s="22"/>
      <c r="GN167" s="22"/>
      <c r="GO167" s="22"/>
      <c r="GP167" s="22"/>
      <c r="GQ167" s="22"/>
      <c r="GR167" s="22"/>
      <c r="GS167" s="22"/>
      <c r="GT167" s="22"/>
      <c r="GU167" s="22"/>
      <c r="GV167" s="22"/>
      <c r="GW167" s="22"/>
      <c r="GX167" s="22"/>
      <c r="GY167" s="22"/>
      <c r="GZ167" s="22"/>
      <c r="HA167" s="22"/>
      <c r="HB167" s="22"/>
      <c r="HC167" s="22"/>
      <c r="HD167" s="22"/>
      <c r="HE167" s="22"/>
      <c r="HF167" s="22"/>
      <c r="HG167" s="22"/>
      <c r="HH167" s="22"/>
      <c r="HI167" s="22"/>
      <c r="HJ167" s="22"/>
      <c r="HK167" s="22"/>
      <c r="HL167" s="22"/>
      <c r="HM167" s="22"/>
      <c r="HN167" s="22"/>
      <c r="HO167" s="22"/>
      <c r="HP167" s="22"/>
      <c r="HQ167" s="22"/>
      <c r="HR167" s="22"/>
      <c r="HS167" s="22"/>
      <c r="HT167" s="22"/>
      <c r="HU167" s="22"/>
      <c r="HV167" s="22"/>
      <c r="HW167" s="22"/>
      <c r="HX167" s="22"/>
      <c r="HY167" s="22"/>
      <c r="HZ167" s="22"/>
      <c r="IA167" s="22"/>
      <c r="IB167" s="22"/>
      <c r="IC167" s="22"/>
      <c r="ID167" s="22"/>
      <c r="IE167" s="22"/>
      <c r="IF167" s="22"/>
      <c r="IG167" s="22"/>
      <c r="IH167" s="22"/>
      <c r="II167" s="22"/>
    </row>
    <row r="168" spans="1:243" x14ac:dyDescent="0.25">
      <c r="A168" s="857" t="s">
        <v>43</v>
      </c>
      <c r="B168" s="858"/>
      <c r="C168" s="10" t="s">
        <v>37</v>
      </c>
      <c r="D168" s="174"/>
      <c r="E168" s="174"/>
      <c r="F168" s="254"/>
      <c r="G168" s="20"/>
      <c r="H168" s="22"/>
      <c r="I168" s="22"/>
      <c r="J168" s="258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2"/>
      <c r="EE168" s="22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/>
      <c r="GB168" s="22"/>
      <c r="GC168" s="22"/>
      <c r="GD168" s="22"/>
      <c r="GE168" s="22"/>
      <c r="GF168" s="22"/>
      <c r="GG168" s="22"/>
      <c r="GH168" s="22"/>
      <c r="GI168" s="22"/>
      <c r="GJ168" s="22"/>
      <c r="GK168" s="22"/>
      <c r="GL168" s="22"/>
      <c r="GM168" s="22"/>
      <c r="GN168" s="22"/>
      <c r="GO168" s="22"/>
      <c r="GP168" s="22"/>
      <c r="GQ168" s="22"/>
      <c r="GR168" s="22"/>
      <c r="GS168" s="22"/>
      <c r="GT168" s="22"/>
      <c r="GU168" s="22"/>
      <c r="GV168" s="22"/>
      <c r="GW168" s="22"/>
      <c r="GX168" s="22"/>
      <c r="GY168" s="22"/>
      <c r="GZ168" s="22"/>
      <c r="HA168" s="22"/>
      <c r="HB168" s="22"/>
      <c r="HC168" s="22"/>
      <c r="HD168" s="22"/>
      <c r="HE168" s="22"/>
      <c r="HF168" s="22"/>
      <c r="HG168" s="22"/>
      <c r="HH168" s="22"/>
      <c r="HI168" s="22"/>
      <c r="HJ168" s="22"/>
      <c r="HK168" s="22"/>
      <c r="HL168" s="22"/>
      <c r="HM168" s="22"/>
      <c r="HN168" s="22"/>
      <c r="HO168" s="22"/>
      <c r="HP168" s="22"/>
      <c r="HQ168" s="22"/>
      <c r="HR168" s="22"/>
      <c r="HS168" s="22"/>
      <c r="HT168" s="22"/>
      <c r="HU168" s="22"/>
      <c r="HV168" s="22"/>
      <c r="HW168" s="22"/>
      <c r="HX168" s="22"/>
      <c r="HY168" s="22"/>
      <c r="HZ168" s="22"/>
      <c r="IA168" s="22"/>
      <c r="IB168" s="22"/>
      <c r="IC168" s="22"/>
      <c r="ID168" s="22"/>
      <c r="IE168" s="22"/>
      <c r="IF168" s="22"/>
      <c r="IG168" s="22"/>
      <c r="IH168" s="22"/>
      <c r="II168" s="22"/>
    </row>
    <row r="169" spans="1:243" x14ac:dyDescent="0.25">
      <c r="A169" s="863" t="s">
        <v>71</v>
      </c>
      <c r="B169" s="864"/>
      <c r="C169" s="10"/>
      <c r="D169" s="37"/>
      <c r="E169" s="37"/>
      <c r="F169" s="254"/>
      <c r="G169" s="20"/>
      <c r="H169" s="22"/>
      <c r="I169" s="22"/>
      <c r="J169" s="258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2"/>
      <c r="EE169" s="22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22"/>
      <c r="GD169" s="22"/>
      <c r="GE169" s="22"/>
      <c r="GF169" s="22"/>
      <c r="GG169" s="22"/>
      <c r="GH169" s="22"/>
      <c r="GI169" s="22"/>
      <c r="GJ169" s="22"/>
      <c r="GK169" s="22"/>
      <c r="GL169" s="22"/>
      <c r="GM169" s="22"/>
      <c r="GN169" s="22"/>
      <c r="GO169" s="22"/>
      <c r="GP169" s="22"/>
      <c r="GQ169" s="22"/>
      <c r="GR169" s="22"/>
      <c r="GS169" s="22"/>
      <c r="GT169" s="22"/>
      <c r="GU169" s="22"/>
      <c r="GV169" s="22"/>
      <c r="GW169" s="22"/>
      <c r="GX169" s="22"/>
      <c r="GY169" s="22"/>
      <c r="GZ169" s="22"/>
      <c r="HA169" s="22"/>
      <c r="HB169" s="22"/>
      <c r="HC169" s="22"/>
      <c r="HD169" s="22"/>
      <c r="HE169" s="22"/>
      <c r="HF169" s="22"/>
      <c r="HG169" s="22"/>
      <c r="HH169" s="22"/>
      <c r="HI169" s="22"/>
      <c r="HJ169" s="22"/>
      <c r="HK169" s="22"/>
      <c r="HL169" s="22"/>
      <c r="HM169" s="22"/>
      <c r="HN169" s="22"/>
      <c r="HO169" s="22"/>
      <c r="HP169" s="22"/>
      <c r="HQ169" s="22"/>
      <c r="HR169" s="22"/>
      <c r="HS169" s="22"/>
      <c r="HT169" s="22"/>
      <c r="HU169" s="22"/>
      <c r="HV169" s="22"/>
      <c r="HW169" s="22"/>
      <c r="HX169" s="22"/>
      <c r="HY169" s="22"/>
      <c r="HZ169" s="22"/>
      <c r="IA169" s="22"/>
      <c r="IB169" s="22"/>
      <c r="IC169" s="22"/>
      <c r="ID169" s="22"/>
      <c r="IE169" s="22"/>
      <c r="IF169" s="22"/>
      <c r="IG169" s="22"/>
      <c r="IH169" s="22"/>
      <c r="II169" s="22"/>
    </row>
    <row r="170" spans="1:243" x14ac:dyDescent="0.25">
      <c r="A170" s="863" t="s">
        <v>72</v>
      </c>
      <c r="B170" s="864"/>
      <c r="C170" s="10"/>
      <c r="D170" s="37"/>
      <c r="E170" s="37"/>
      <c r="F170" s="254"/>
      <c r="G170" s="20"/>
      <c r="J170" s="258"/>
    </row>
    <row r="171" spans="1:243" x14ac:dyDescent="0.25">
      <c r="A171" s="857" t="s">
        <v>23</v>
      </c>
      <c r="B171" s="858"/>
      <c r="C171" s="10" t="s">
        <v>19</v>
      </c>
      <c r="D171" s="179">
        <v>0.17100000000000001</v>
      </c>
      <c r="E171" s="171">
        <v>1.9892161009113086E-3</v>
      </c>
      <c r="F171" s="254">
        <f t="shared" si="2"/>
        <v>-98.836715730461236</v>
      </c>
      <c r="G171" s="20"/>
      <c r="J171" s="258"/>
    </row>
    <row r="172" spans="1:243" x14ac:dyDescent="0.25">
      <c r="A172" s="857" t="s">
        <v>24</v>
      </c>
      <c r="B172" s="858"/>
      <c r="C172" s="10" t="s">
        <v>37</v>
      </c>
      <c r="D172" s="179"/>
      <c r="E172" s="171"/>
      <c r="F172" s="254"/>
      <c r="G172" s="20"/>
      <c r="J172" s="258"/>
    </row>
    <row r="173" spans="1:243" x14ac:dyDescent="0.25">
      <c r="A173" s="857" t="s">
        <v>25</v>
      </c>
      <c r="B173" s="858"/>
      <c r="C173" s="10" t="s">
        <v>37</v>
      </c>
      <c r="D173" s="179">
        <v>0.16300000000000001</v>
      </c>
      <c r="E173" s="171">
        <v>1.9960730832608927E-3</v>
      </c>
      <c r="F173" s="254">
        <f t="shared" si="2"/>
        <v>-98.775415286343019</v>
      </c>
      <c r="G173" s="20"/>
      <c r="J173" s="258"/>
    </row>
    <row r="174" spans="1:243" x14ac:dyDescent="0.25">
      <c r="A174" s="857" t="s">
        <v>26</v>
      </c>
      <c r="B174" s="858"/>
      <c r="C174" s="10" t="s">
        <v>37</v>
      </c>
      <c r="D174" s="179"/>
      <c r="E174" s="171"/>
      <c r="F174" s="254"/>
      <c r="G174" s="20"/>
      <c r="J174" s="258"/>
    </row>
    <row r="175" spans="1:243" x14ac:dyDescent="0.25">
      <c r="A175" s="857" t="s">
        <v>27</v>
      </c>
      <c r="B175" s="858"/>
      <c r="C175" s="10" t="s">
        <v>37</v>
      </c>
      <c r="D175" s="179"/>
      <c r="E175" s="171"/>
      <c r="F175" s="254"/>
      <c r="G175" s="11"/>
      <c r="J175" s="258"/>
    </row>
    <row r="176" spans="1:243" x14ac:dyDescent="0.25">
      <c r="A176" s="857" t="s">
        <v>28</v>
      </c>
      <c r="B176" s="858"/>
      <c r="C176" s="10" t="s">
        <v>37</v>
      </c>
      <c r="D176" s="179">
        <v>3.1E-2</v>
      </c>
      <c r="E176" s="171">
        <v>3.7922039975072812E-4</v>
      </c>
      <c r="F176" s="254">
        <f t="shared" si="2"/>
        <v>-98.776708387900882</v>
      </c>
      <c r="G176" s="20"/>
      <c r="J176" s="258"/>
    </row>
    <row r="177" spans="1:10" x14ac:dyDescent="0.25">
      <c r="A177" s="857" t="s">
        <v>29</v>
      </c>
      <c r="B177" s="858"/>
      <c r="C177" s="10" t="s">
        <v>37</v>
      </c>
      <c r="D177" s="179"/>
      <c r="E177" s="171"/>
      <c r="F177" s="254"/>
      <c r="G177" s="20"/>
      <c r="J177" s="258"/>
    </row>
    <row r="178" spans="1:10" x14ac:dyDescent="0.25">
      <c r="A178" s="857" t="s">
        <v>30</v>
      </c>
      <c r="B178" s="858"/>
      <c r="C178" s="10" t="s">
        <v>37</v>
      </c>
      <c r="D178" s="179">
        <v>3.2000000000000001E-2</v>
      </c>
      <c r="E178" s="171">
        <v>2.9321010584290477E-4</v>
      </c>
      <c r="F178" s="254">
        <f t="shared" si="2"/>
        <v>-99.083718419240924</v>
      </c>
      <c r="G178" s="20"/>
      <c r="J178" s="258"/>
    </row>
    <row r="179" spans="1:10" x14ac:dyDescent="0.25">
      <c r="A179" s="857" t="s">
        <v>31</v>
      </c>
      <c r="B179" s="858"/>
      <c r="C179" s="10" t="s">
        <v>37</v>
      </c>
      <c r="D179" s="179"/>
      <c r="E179" s="171"/>
      <c r="F179" s="254"/>
      <c r="G179" s="20"/>
      <c r="J179" s="258"/>
    </row>
    <row r="180" spans="1:10" x14ac:dyDescent="0.25">
      <c r="A180" s="857" t="s">
        <v>32</v>
      </c>
      <c r="B180" s="858"/>
      <c r="C180" s="10" t="s">
        <v>37</v>
      </c>
      <c r="D180" s="179"/>
      <c r="E180" s="171"/>
      <c r="F180" s="254"/>
      <c r="G180" s="20"/>
      <c r="J180" s="258"/>
    </row>
    <row r="181" spans="1:10" x14ac:dyDescent="0.25">
      <c r="A181" s="863" t="s">
        <v>73</v>
      </c>
      <c r="B181" s="864"/>
      <c r="C181" s="10"/>
      <c r="D181" s="179"/>
      <c r="E181" s="171"/>
      <c r="F181" s="254"/>
      <c r="G181" s="20"/>
      <c r="J181" s="258"/>
    </row>
    <row r="182" spans="1:10" x14ac:dyDescent="0.25">
      <c r="A182" s="857" t="s">
        <v>23</v>
      </c>
      <c r="B182" s="858"/>
      <c r="C182" s="10" t="s">
        <v>19</v>
      </c>
      <c r="D182" s="179">
        <v>0.14099999999999999</v>
      </c>
      <c r="E182" s="179">
        <v>0.14978754623544158</v>
      </c>
      <c r="F182" s="255">
        <f t="shared" si="2"/>
        <v>6.2323022946394264</v>
      </c>
      <c r="G182" s="20"/>
      <c r="J182" s="258"/>
    </row>
    <row r="183" spans="1:10" x14ac:dyDescent="0.25">
      <c r="A183" s="857" t="s">
        <v>24</v>
      </c>
      <c r="B183" s="858"/>
      <c r="C183" s="10" t="s">
        <v>37</v>
      </c>
      <c r="D183" s="179"/>
      <c r="E183" s="179"/>
      <c r="F183" s="254"/>
      <c r="G183" s="20"/>
      <c r="J183" s="258"/>
    </row>
    <row r="184" spans="1:10" x14ac:dyDescent="0.25">
      <c r="A184" s="857" t="s">
        <v>25</v>
      </c>
      <c r="B184" s="858"/>
      <c r="C184" s="10" t="s">
        <v>37</v>
      </c>
      <c r="D184" s="179">
        <v>0.13900000000000001</v>
      </c>
      <c r="E184" s="179">
        <v>0.14993568984320568</v>
      </c>
      <c r="F184" s="255">
        <f t="shared" si="2"/>
        <v>7.8674027648961653</v>
      </c>
      <c r="G184" s="20"/>
      <c r="J184" s="258"/>
    </row>
    <row r="185" spans="1:10" x14ac:dyDescent="0.25">
      <c r="A185" s="857" t="s">
        <v>26</v>
      </c>
      <c r="B185" s="858"/>
      <c r="C185" s="10" t="s">
        <v>37</v>
      </c>
      <c r="D185" s="179"/>
      <c r="E185" s="179"/>
      <c r="F185" s="254"/>
      <c r="G185" s="20"/>
      <c r="J185" s="258"/>
    </row>
    <row r="186" spans="1:10" x14ac:dyDescent="0.25">
      <c r="A186" s="857" t="s">
        <v>27</v>
      </c>
      <c r="B186" s="858"/>
      <c r="C186" s="10" t="s">
        <v>37</v>
      </c>
      <c r="D186" s="179"/>
      <c r="E186" s="179"/>
      <c r="F186" s="254"/>
      <c r="G186" s="20"/>
      <c r="J186" s="258"/>
    </row>
    <row r="187" spans="1:10" x14ac:dyDescent="0.25">
      <c r="A187" s="857" t="s">
        <v>28</v>
      </c>
      <c r="B187" s="858"/>
      <c r="C187" s="10" t="s">
        <v>37</v>
      </c>
      <c r="D187" s="179">
        <v>0.17</v>
      </c>
      <c r="E187" s="179">
        <v>0.15970592758203284</v>
      </c>
      <c r="F187" s="254">
        <f t="shared" si="2"/>
        <v>-6.0553367164512792</v>
      </c>
      <c r="G187" s="20"/>
      <c r="J187" s="258"/>
    </row>
    <row r="188" spans="1:10" x14ac:dyDescent="0.25">
      <c r="A188" s="857" t="s">
        <v>29</v>
      </c>
      <c r="B188" s="858"/>
      <c r="C188" s="10" t="s">
        <v>37</v>
      </c>
      <c r="D188" s="179"/>
      <c r="E188" s="179"/>
      <c r="F188" s="254"/>
      <c r="G188" s="20"/>
      <c r="J188" s="258"/>
    </row>
    <row r="189" spans="1:10" x14ac:dyDescent="0.25">
      <c r="A189" s="857" t="s">
        <v>30</v>
      </c>
      <c r="B189" s="858"/>
      <c r="C189" s="10" t="s">
        <v>37</v>
      </c>
      <c r="D189" s="179">
        <v>0.17799999999999999</v>
      </c>
      <c r="E189" s="179">
        <v>0.17988462225487262</v>
      </c>
      <c r="F189" s="255">
        <f t="shared" si="2"/>
        <v>1.0587765476812503</v>
      </c>
      <c r="G189" s="20"/>
      <c r="J189" s="258"/>
    </row>
    <row r="190" spans="1:10" x14ac:dyDescent="0.25">
      <c r="A190" s="857" t="s">
        <v>31</v>
      </c>
      <c r="B190" s="858"/>
      <c r="C190" s="10" t="s">
        <v>37</v>
      </c>
      <c r="D190" s="179"/>
      <c r="E190" s="179"/>
      <c r="F190" s="15"/>
      <c r="G190" s="20"/>
      <c r="J190" s="258"/>
    </row>
    <row r="191" spans="1:10" x14ac:dyDescent="0.25">
      <c r="A191" s="857" t="s">
        <v>32</v>
      </c>
      <c r="B191" s="858"/>
      <c r="C191" s="10" t="s">
        <v>37</v>
      </c>
      <c r="D191" s="179"/>
      <c r="E191" s="179"/>
      <c r="F191" s="15"/>
      <c r="G191" s="20"/>
      <c r="J191" s="258"/>
    </row>
    <row r="192" spans="1:10" x14ac:dyDescent="0.25">
      <c r="A192" s="863" t="s">
        <v>74</v>
      </c>
      <c r="B192" s="864"/>
      <c r="C192" s="10"/>
      <c r="D192" s="37"/>
      <c r="E192" s="37"/>
      <c r="F192" s="15"/>
      <c r="G192" s="20"/>
      <c r="J192" s="258"/>
    </row>
    <row r="193" spans="1:243" x14ac:dyDescent="0.25">
      <c r="A193" s="857" t="s">
        <v>27</v>
      </c>
      <c r="B193" s="858"/>
      <c r="C193" s="10" t="s">
        <v>19</v>
      </c>
      <c r="D193" s="37"/>
      <c r="E193" s="37"/>
      <c r="F193" s="15"/>
      <c r="G193" s="20"/>
      <c r="H193" s="22"/>
      <c r="I193" s="22"/>
      <c r="J193" s="258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  <c r="EC193" s="22"/>
      <c r="ED193" s="22"/>
      <c r="EE193" s="22"/>
      <c r="EF193" s="22"/>
      <c r="EG193" s="22"/>
      <c r="EH193" s="22"/>
      <c r="EI193" s="22"/>
      <c r="EJ193" s="22"/>
      <c r="EK193" s="22"/>
      <c r="EL193" s="22"/>
      <c r="EM193" s="22"/>
      <c r="EN193" s="22"/>
      <c r="EO193" s="22"/>
      <c r="EP193" s="22"/>
      <c r="EQ193" s="22"/>
      <c r="ER193" s="22"/>
      <c r="ES193" s="22"/>
      <c r="ET193" s="22"/>
      <c r="EU193" s="22"/>
      <c r="EV193" s="22"/>
      <c r="EW193" s="22"/>
      <c r="EX193" s="22"/>
      <c r="EY193" s="22"/>
      <c r="EZ193" s="22"/>
      <c r="FA193" s="22"/>
      <c r="FB193" s="22"/>
      <c r="FC193" s="22"/>
      <c r="FD193" s="22"/>
      <c r="FE193" s="22"/>
      <c r="FF193" s="22"/>
      <c r="FG193" s="22"/>
      <c r="FH193" s="22"/>
      <c r="FI193" s="22"/>
      <c r="FJ193" s="22"/>
      <c r="FK193" s="22"/>
      <c r="FL193" s="22"/>
      <c r="FM193" s="22"/>
      <c r="FN193" s="22"/>
      <c r="FO193" s="22"/>
      <c r="FP193" s="22"/>
      <c r="FQ193" s="22"/>
      <c r="FR193" s="22"/>
      <c r="FS193" s="22"/>
      <c r="FT193" s="22"/>
      <c r="FU193" s="22"/>
      <c r="FV193" s="22"/>
      <c r="FW193" s="22"/>
      <c r="FX193" s="22"/>
      <c r="FY193" s="22"/>
      <c r="FZ193" s="22"/>
      <c r="GA193" s="22"/>
      <c r="GB193" s="22"/>
      <c r="GC193" s="22"/>
      <c r="GD193" s="22"/>
      <c r="GE193" s="22"/>
      <c r="GF193" s="22"/>
      <c r="GG193" s="22"/>
      <c r="GH193" s="22"/>
      <c r="GI193" s="22"/>
      <c r="GJ193" s="22"/>
      <c r="GK193" s="22"/>
      <c r="GL193" s="22"/>
      <c r="GM193" s="22"/>
      <c r="GN193" s="22"/>
      <c r="GO193" s="22"/>
      <c r="GP193" s="22"/>
      <c r="GQ193" s="22"/>
      <c r="GR193" s="22"/>
      <c r="GS193" s="22"/>
      <c r="GT193" s="22"/>
      <c r="GU193" s="22"/>
      <c r="GV193" s="22"/>
      <c r="GW193" s="22"/>
      <c r="GX193" s="22"/>
      <c r="GY193" s="22"/>
      <c r="GZ193" s="22"/>
      <c r="HA193" s="22"/>
      <c r="HB193" s="22"/>
      <c r="HC193" s="22"/>
      <c r="HD193" s="22"/>
      <c r="HE193" s="22"/>
      <c r="HF193" s="22"/>
      <c r="HG193" s="22"/>
      <c r="HH193" s="22"/>
      <c r="HI193" s="22"/>
      <c r="HJ193" s="22"/>
      <c r="HK193" s="22"/>
      <c r="HL193" s="22"/>
      <c r="HM193" s="22"/>
      <c r="HN193" s="22"/>
      <c r="HO193" s="22"/>
      <c r="HP193" s="22"/>
      <c r="HQ193" s="22"/>
      <c r="HR193" s="22"/>
      <c r="HS193" s="22"/>
      <c r="HT193" s="22"/>
      <c r="HU193" s="22"/>
      <c r="HV193" s="22"/>
      <c r="HW193" s="22"/>
      <c r="HX193" s="22"/>
      <c r="HY193" s="22"/>
      <c r="HZ193" s="22"/>
      <c r="IA193" s="22"/>
      <c r="IB193" s="22"/>
      <c r="IC193" s="22"/>
      <c r="ID193" s="22"/>
      <c r="IE193" s="22"/>
      <c r="IF193" s="22"/>
      <c r="IG193" s="22"/>
      <c r="IH193" s="22"/>
      <c r="II193" s="22"/>
    </row>
    <row r="194" spans="1:243" x14ac:dyDescent="0.25">
      <c r="A194" s="857" t="s">
        <v>28</v>
      </c>
      <c r="B194" s="858"/>
      <c r="C194" s="10" t="s">
        <v>37</v>
      </c>
      <c r="D194" s="253">
        <v>0</v>
      </c>
      <c r="E194" s="175">
        <v>6.9432229515177882E-4</v>
      </c>
      <c r="F194" s="252" t="e">
        <f t="shared" si="2"/>
        <v>#DIV/0!</v>
      </c>
      <c r="G194" s="20"/>
      <c r="H194" s="22"/>
      <c r="I194" s="22"/>
      <c r="J194" s="258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  <c r="EZ194" s="22"/>
      <c r="FA194" s="22"/>
      <c r="FB194" s="22"/>
      <c r="FC194" s="22"/>
      <c r="FD194" s="22"/>
      <c r="FE194" s="22"/>
      <c r="FF194" s="22"/>
      <c r="FG194" s="22"/>
      <c r="FH194" s="22"/>
      <c r="FI194" s="22"/>
      <c r="FJ194" s="22"/>
      <c r="FK194" s="22"/>
      <c r="FL194" s="22"/>
      <c r="FM194" s="22"/>
      <c r="FN194" s="22"/>
      <c r="FO194" s="22"/>
      <c r="FP194" s="22"/>
      <c r="FQ194" s="22"/>
      <c r="FR194" s="22"/>
      <c r="FS194" s="22"/>
      <c r="FT194" s="22"/>
      <c r="FU194" s="22"/>
      <c r="FV194" s="22"/>
      <c r="FW194" s="22"/>
      <c r="FX194" s="22"/>
      <c r="FY194" s="22"/>
      <c r="FZ194" s="22"/>
      <c r="GA194" s="22"/>
      <c r="GB194" s="22"/>
      <c r="GC194" s="22"/>
      <c r="GD194" s="22"/>
      <c r="GE194" s="22"/>
      <c r="GF194" s="22"/>
      <c r="GG194" s="22"/>
      <c r="GH194" s="22"/>
      <c r="GI194" s="22"/>
      <c r="GJ194" s="22"/>
      <c r="GK194" s="22"/>
      <c r="GL194" s="22"/>
      <c r="GM194" s="22"/>
      <c r="GN194" s="22"/>
      <c r="GO194" s="22"/>
      <c r="GP194" s="22"/>
      <c r="GQ194" s="22"/>
      <c r="GR194" s="22"/>
      <c r="GS194" s="22"/>
      <c r="GT194" s="22"/>
      <c r="GU194" s="22"/>
      <c r="GV194" s="22"/>
      <c r="GW194" s="22"/>
      <c r="GX194" s="22"/>
      <c r="GY194" s="22"/>
      <c r="GZ194" s="22"/>
      <c r="HA194" s="22"/>
      <c r="HB194" s="22"/>
      <c r="HC194" s="22"/>
      <c r="HD194" s="22"/>
      <c r="HE194" s="22"/>
      <c r="HF194" s="22"/>
      <c r="HG194" s="22"/>
      <c r="HH194" s="22"/>
      <c r="HI194" s="22"/>
      <c r="HJ194" s="22"/>
      <c r="HK194" s="22"/>
      <c r="HL194" s="22"/>
      <c r="HM194" s="22"/>
      <c r="HN194" s="22"/>
      <c r="HO194" s="22"/>
      <c r="HP194" s="22"/>
      <c r="HQ194" s="22"/>
      <c r="HR194" s="22"/>
      <c r="HS194" s="22"/>
      <c r="HT194" s="22"/>
      <c r="HU194" s="22"/>
      <c r="HV194" s="22"/>
      <c r="HW194" s="22"/>
      <c r="HX194" s="22"/>
      <c r="HY194" s="22"/>
      <c r="HZ194" s="22"/>
      <c r="IA194" s="22"/>
      <c r="IB194" s="22"/>
      <c r="IC194" s="22"/>
      <c r="ID194" s="22"/>
      <c r="IE194" s="22"/>
      <c r="IF194" s="22"/>
      <c r="IG194" s="22"/>
      <c r="IH194" s="22"/>
      <c r="II194" s="22"/>
    </row>
    <row r="195" spans="1:243" x14ac:dyDescent="0.25">
      <c r="A195" s="857" t="s">
        <v>29</v>
      </c>
      <c r="B195" s="858"/>
      <c r="C195" s="10" t="s">
        <v>37</v>
      </c>
      <c r="D195" s="37"/>
      <c r="E195" s="175"/>
      <c r="F195" s="15"/>
      <c r="G195" s="20"/>
      <c r="H195" s="22"/>
      <c r="I195" s="22"/>
      <c r="J195" s="258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  <c r="EK195" s="22"/>
      <c r="EL195" s="22"/>
      <c r="EM195" s="22"/>
      <c r="EN195" s="22"/>
      <c r="EO195" s="22"/>
      <c r="EP195" s="22"/>
      <c r="EQ195" s="22"/>
      <c r="ER195" s="22"/>
      <c r="ES195" s="22"/>
      <c r="ET195" s="22"/>
      <c r="EU195" s="22"/>
      <c r="EV195" s="22"/>
      <c r="EW195" s="22"/>
      <c r="EX195" s="22"/>
      <c r="EY195" s="22"/>
      <c r="EZ195" s="22"/>
      <c r="FA195" s="22"/>
      <c r="FB195" s="22"/>
      <c r="FC195" s="22"/>
      <c r="FD195" s="22"/>
      <c r="FE195" s="22"/>
      <c r="FF195" s="22"/>
      <c r="FG195" s="22"/>
      <c r="FH195" s="22"/>
      <c r="FI195" s="22"/>
      <c r="FJ195" s="22"/>
      <c r="FK195" s="22"/>
      <c r="FL195" s="22"/>
      <c r="FM195" s="22"/>
      <c r="FN195" s="22"/>
      <c r="FO195" s="22"/>
      <c r="FP195" s="22"/>
      <c r="FQ195" s="22"/>
      <c r="FR195" s="22"/>
      <c r="FS195" s="22"/>
      <c r="FT195" s="22"/>
      <c r="FU195" s="22"/>
      <c r="FV195" s="22"/>
      <c r="FW195" s="22"/>
      <c r="FX195" s="22"/>
      <c r="FY195" s="22"/>
      <c r="FZ195" s="22"/>
      <c r="GA195" s="22"/>
      <c r="GB195" s="22"/>
      <c r="GC195" s="22"/>
      <c r="GD195" s="22"/>
      <c r="GE195" s="22"/>
      <c r="GF195" s="22"/>
      <c r="GG195" s="22"/>
      <c r="GH195" s="22"/>
      <c r="GI195" s="22"/>
      <c r="GJ195" s="22"/>
      <c r="GK195" s="22"/>
      <c r="GL195" s="22"/>
      <c r="GM195" s="22"/>
      <c r="GN195" s="22"/>
      <c r="GO195" s="22"/>
      <c r="GP195" s="22"/>
      <c r="GQ195" s="22"/>
      <c r="GR195" s="22"/>
      <c r="GS195" s="22"/>
      <c r="GT195" s="22"/>
      <c r="GU195" s="22"/>
      <c r="GV195" s="22"/>
      <c r="GW195" s="22"/>
      <c r="GX195" s="22"/>
      <c r="GY195" s="22"/>
      <c r="GZ195" s="22"/>
      <c r="HA195" s="22"/>
      <c r="HB195" s="22"/>
      <c r="HC195" s="22"/>
      <c r="HD195" s="22"/>
      <c r="HE195" s="22"/>
      <c r="HF195" s="22"/>
      <c r="HG195" s="22"/>
      <c r="HH195" s="22"/>
      <c r="HI195" s="22"/>
      <c r="HJ195" s="22"/>
      <c r="HK195" s="22"/>
      <c r="HL195" s="22"/>
      <c r="HM195" s="22"/>
      <c r="HN195" s="22"/>
      <c r="HO195" s="22"/>
      <c r="HP195" s="22"/>
      <c r="HQ195" s="22"/>
      <c r="HR195" s="22"/>
      <c r="HS195" s="22"/>
      <c r="HT195" s="22"/>
      <c r="HU195" s="22"/>
      <c r="HV195" s="22"/>
      <c r="HW195" s="22"/>
      <c r="HX195" s="22"/>
      <c r="HY195" s="22"/>
      <c r="HZ195" s="22"/>
      <c r="IA195" s="22"/>
      <c r="IB195" s="22"/>
      <c r="IC195" s="22"/>
      <c r="ID195" s="22"/>
      <c r="IE195" s="22"/>
      <c r="IF195" s="22"/>
      <c r="IG195" s="22"/>
      <c r="IH195" s="22"/>
      <c r="II195" s="22"/>
    </row>
    <row r="196" spans="1:243" x14ac:dyDescent="0.25">
      <c r="A196" s="857" t="s">
        <v>30</v>
      </c>
      <c r="B196" s="858"/>
      <c r="C196" s="10" t="s">
        <v>37</v>
      </c>
      <c r="D196" s="37">
        <v>4.0000000000000001E-3</v>
      </c>
      <c r="E196" s="175">
        <v>4.9397451897971074E-3</v>
      </c>
      <c r="F196" s="255">
        <f t="shared" si="2"/>
        <v>23.493629744927684</v>
      </c>
      <c r="G196" s="20"/>
      <c r="H196" s="22"/>
      <c r="I196" s="22"/>
      <c r="J196" s="258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  <c r="EC196" s="22"/>
      <c r="ED196" s="22"/>
      <c r="EE196" s="22"/>
      <c r="EF196" s="22"/>
      <c r="EG196" s="22"/>
      <c r="EH196" s="22"/>
      <c r="EI196" s="22"/>
      <c r="EJ196" s="22"/>
      <c r="EK196" s="22"/>
      <c r="EL196" s="22"/>
      <c r="EM196" s="22"/>
      <c r="EN196" s="22"/>
      <c r="EO196" s="22"/>
      <c r="EP196" s="22"/>
      <c r="EQ196" s="22"/>
      <c r="ER196" s="22"/>
      <c r="ES196" s="22"/>
      <c r="ET196" s="22"/>
      <c r="EU196" s="22"/>
      <c r="EV196" s="22"/>
      <c r="EW196" s="22"/>
      <c r="EX196" s="22"/>
      <c r="EY196" s="22"/>
      <c r="EZ196" s="22"/>
      <c r="FA196" s="22"/>
      <c r="FB196" s="22"/>
      <c r="FC196" s="22"/>
      <c r="FD196" s="22"/>
      <c r="FE196" s="22"/>
      <c r="FF196" s="22"/>
      <c r="FG196" s="22"/>
      <c r="FH196" s="22"/>
      <c r="FI196" s="22"/>
      <c r="FJ196" s="22"/>
      <c r="FK196" s="22"/>
      <c r="FL196" s="22"/>
      <c r="FM196" s="22"/>
      <c r="FN196" s="22"/>
      <c r="FO196" s="22"/>
      <c r="FP196" s="22"/>
      <c r="FQ196" s="22"/>
      <c r="FR196" s="22"/>
      <c r="FS196" s="22"/>
      <c r="FT196" s="22"/>
      <c r="FU196" s="22"/>
      <c r="FV196" s="22"/>
      <c r="FW196" s="22"/>
      <c r="FX196" s="22"/>
      <c r="FY196" s="22"/>
      <c r="FZ196" s="22"/>
      <c r="GA196" s="22"/>
      <c r="GB196" s="22"/>
      <c r="GC196" s="22"/>
      <c r="GD196" s="22"/>
      <c r="GE196" s="22"/>
      <c r="GF196" s="22"/>
      <c r="GG196" s="22"/>
      <c r="GH196" s="22"/>
      <c r="GI196" s="22"/>
      <c r="GJ196" s="22"/>
      <c r="GK196" s="22"/>
      <c r="GL196" s="22"/>
      <c r="GM196" s="22"/>
      <c r="GN196" s="22"/>
      <c r="GO196" s="22"/>
      <c r="GP196" s="22"/>
      <c r="GQ196" s="22"/>
      <c r="GR196" s="22"/>
      <c r="GS196" s="22"/>
      <c r="GT196" s="22"/>
      <c r="GU196" s="22"/>
      <c r="GV196" s="22"/>
      <c r="GW196" s="22"/>
      <c r="GX196" s="22"/>
      <c r="GY196" s="22"/>
      <c r="GZ196" s="22"/>
      <c r="HA196" s="22"/>
      <c r="HB196" s="22"/>
      <c r="HC196" s="22"/>
      <c r="HD196" s="22"/>
      <c r="HE196" s="22"/>
      <c r="HF196" s="22"/>
      <c r="HG196" s="22"/>
      <c r="HH196" s="22"/>
      <c r="HI196" s="22"/>
      <c r="HJ196" s="22"/>
      <c r="HK196" s="22"/>
      <c r="HL196" s="22"/>
      <c r="HM196" s="22"/>
      <c r="HN196" s="22"/>
      <c r="HO196" s="22"/>
      <c r="HP196" s="22"/>
      <c r="HQ196" s="22"/>
      <c r="HR196" s="22"/>
      <c r="HS196" s="22"/>
      <c r="HT196" s="22"/>
      <c r="HU196" s="22"/>
      <c r="HV196" s="22"/>
      <c r="HW196" s="22"/>
      <c r="HX196" s="22"/>
      <c r="HY196" s="22"/>
      <c r="HZ196" s="22"/>
      <c r="IA196" s="22"/>
      <c r="IB196" s="22"/>
      <c r="IC196" s="22"/>
      <c r="ID196" s="22"/>
      <c r="IE196" s="22"/>
      <c r="IF196" s="22"/>
      <c r="IG196" s="22"/>
      <c r="IH196" s="22"/>
      <c r="II196" s="22"/>
    </row>
    <row r="197" spans="1:243" x14ac:dyDescent="0.25">
      <c r="A197" s="857" t="s">
        <v>31</v>
      </c>
      <c r="B197" s="858"/>
      <c r="C197" s="10" t="s">
        <v>37</v>
      </c>
      <c r="D197" s="37"/>
      <c r="E197" s="37"/>
      <c r="F197" s="15"/>
      <c r="G197" s="20"/>
      <c r="H197" s="22"/>
      <c r="I197" s="22"/>
      <c r="J197" s="258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  <c r="EY197" s="22"/>
      <c r="EZ197" s="22"/>
      <c r="FA197" s="22"/>
      <c r="FB197" s="22"/>
      <c r="FC197" s="22"/>
      <c r="FD197" s="22"/>
      <c r="FE197" s="22"/>
      <c r="FF197" s="22"/>
      <c r="FG197" s="22"/>
      <c r="FH197" s="22"/>
      <c r="FI197" s="22"/>
      <c r="FJ197" s="22"/>
      <c r="FK197" s="22"/>
      <c r="FL197" s="22"/>
      <c r="FM197" s="22"/>
      <c r="FN197" s="22"/>
      <c r="FO197" s="22"/>
      <c r="FP197" s="22"/>
      <c r="FQ197" s="22"/>
      <c r="FR197" s="22"/>
      <c r="FS197" s="22"/>
      <c r="FT197" s="22"/>
      <c r="FU197" s="22"/>
      <c r="FV197" s="22"/>
      <c r="FW197" s="22"/>
      <c r="FX197" s="22"/>
      <c r="FY197" s="22"/>
      <c r="FZ197" s="22"/>
      <c r="GA197" s="22"/>
      <c r="GB197" s="22"/>
      <c r="GC197" s="22"/>
      <c r="GD197" s="22"/>
      <c r="GE197" s="22"/>
      <c r="GF197" s="22"/>
      <c r="GG197" s="22"/>
      <c r="GH197" s="22"/>
      <c r="GI197" s="22"/>
      <c r="GJ197" s="22"/>
      <c r="GK197" s="22"/>
      <c r="GL197" s="22"/>
      <c r="GM197" s="22"/>
      <c r="GN197" s="22"/>
      <c r="GO197" s="22"/>
      <c r="GP197" s="22"/>
      <c r="GQ197" s="22"/>
      <c r="GR197" s="22"/>
      <c r="GS197" s="22"/>
      <c r="GT197" s="22"/>
      <c r="GU197" s="22"/>
      <c r="GV197" s="22"/>
      <c r="GW197" s="22"/>
      <c r="GX197" s="22"/>
      <c r="GY197" s="22"/>
      <c r="GZ197" s="22"/>
      <c r="HA197" s="22"/>
      <c r="HB197" s="22"/>
      <c r="HC197" s="22"/>
      <c r="HD197" s="22"/>
      <c r="HE197" s="22"/>
      <c r="HF197" s="22"/>
      <c r="HG197" s="22"/>
      <c r="HH197" s="22"/>
      <c r="HI197" s="22"/>
      <c r="HJ197" s="22"/>
      <c r="HK197" s="22"/>
      <c r="HL197" s="22"/>
      <c r="HM197" s="22"/>
      <c r="HN197" s="22"/>
      <c r="HO197" s="22"/>
      <c r="HP197" s="22"/>
      <c r="HQ197" s="22"/>
      <c r="HR197" s="22"/>
      <c r="HS197" s="22"/>
      <c r="HT197" s="22"/>
      <c r="HU197" s="22"/>
      <c r="HV197" s="22"/>
      <c r="HW197" s="22"/>
      <c r="HX197" s="22"/>
      <c r="HY197" s="22"/>
      <c r="HZ197" s="22"/>
      <c r="IA197" s="22"/>
      <c r="IB197" s="22"/>
      <c r="IC197" s="22"/>
      <c r="ID197" s="22"/>
      <c r="IE197" s="22"/>
      <c r="IF197" s="22"/>
      <c r="IG197" s="22"/>
      <c r="IH197" s="22"/>
      <c r="II197" s="22"/>
    </row>
    <row r="198" spans="1:243" x14ac:dyDescent="0.25">
      <c r="A198" s="857" t="s">
        <v>32</v>
      </c>
      <c r="B198" s="858"/>
      <c r="C198" s="10" t="s">
        <v>37</v>
      </c>
      <c r="D198" s="174"/>
      <c r="E198" s="179"/>
      <c r="F198" s="15"/>
      <c r="G198" s="20"/>
      <c r="H198" s="22"/>
      <c r="I198" s="22"/>
      <c r="J198" s="258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  <c r="EK198" s="22"/>
      <c r="EL198" s="22"/>
      <c r="EM198" s="22"/>
      <c r="EN198" s="22"/>
      <c r="EO198" s="22"/>
      <c r="EP198" s="22"/>
      <c r="EQ198" s="22"/>
      <c r="ER198" s="22"/>
      <c r="ES198" s="22"/>
      <c r="ET198" s="22"/>
      <c r="EU198" s="22"/>
      <c r="EV198" s="22"/>
      <c r="EW198" s="22"/>
      <c r="EX198" s="22"/>
      <c r="EY198" s="22"/>
      <c r="EZ198" s="22"/>
      <c r="FA198" s="22"/>
      <c r="FB198" s="22"/>
      <c r="FC198" s="22"/>
      <c r="FD198" s="22"/>
      <c r="FE198" s="22"/>
      <c r="FF198" s="22"/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22"/>
      <c r="FT198" s="22"/>
      <c r="FU198" s="22"/>
      <c r="FV198" s="22"/>
      <c r="FW198" s="22"/>
      <c r="FX198" s="22"/>
      <c r="FY198" s="22"/>
      <c r="FZ198" s="22"/>
      <c r="GA198" s="22"/>
      <c r="GB198" s="22"/>
      <c r="GC198" s="22"/>
      <c r="GD198" s="22"/>
      <c r="GE198" s="22"/>
      <c r="GF198" s="22"/>
      <c r="GG198" s="22"/>
      <c r="GH198" s="22"/>
      <c r="GI198" s="22"/>
      <c r="GJ198" s="22"/>
      <c r="GK198" s="22"/>
      <c r="GL198" s="22"/>
      <c r="GM198" s="22"/>
      <c r="GN198" s="22"/>
      <c r="GO198" s="22"/>
      <c r="GP198" s="22"/>
      <c r="GQ198" s="22"/>
      <c r="GR198" s="22"/>
      <c r="GS198" s="22"/>
      <c r="GT198" s="22"/>
      <c r="GU198" s="22"/>
      <c r="GV198" s="22"/>
      <c r="GW198" s="22"/>
      <c r="GX198" s="22"/>
      <c r="GY198" s="22"/>
      <c r="GZ198" s="22"/>
      <c r="HA198" s="22"/>
      <c r="HB198" s="22"/>
      <c r="HC198" s="22"/>
      <c r="HD198" s="22"/>
      <c r="HE198" s="22"/>
      <c r="HF198" s="22"/>
      <c r="HG198" s="22"/>
      <c r="HH198" s="22"/>
      <c r="HI198" s="22"/>
      <c r="HJ198" s="22"/>
      <c r="HK198" s="22"/>
      <c r="HL198" s="22"/>
      <c r="HM198" s="22"/>
      <c r="HN198" s="22"/>
      <c r="HO198" s="22"/>
      <c r="HP198" s="22"/>
      <c r="HQ198" s="22"/>
      <c r="HR198" s="22"/>
      <c r="HS198" s="22"/>
      <c r="HT198" s="22"/>
      <c r="HU198" s="22"/>
      <c r="HV198" s="22"/>
      <c r="HW198" s="22"/>
      <c r="HX198" s="22"/>
      <c r="HY198" s="22"/>
      <c r="HZ198" s="22"/>
      <c r="IA198" s="22"/>
      <c r="IB198" s="22"/>
      <c r="IC198" s="22"/>
      <c r="ID198" s="22"/>
      <c r="IE198" s="22"/>
      <c r="IF198" s="22"/>
      <c r="IG198" s="22"/>
      <c r="IH198" s="22"/>
      <c r="II198" s="22"/>
    </row>
    <row r="199" spans="1:243" x14ac:dyDescent="0.25">
      <c r="A199" s="863" t="s">
        <v>75</v>
      </c>
      <c r="B199" s="864"/>
      <c r="C199" s="10"/>
      <c r="D199" s="37"/>
      <c r="E199" s="37"/>
      <c r="F199" s="15"/>
      <c r="G199" s="20"/>
      <c r="H199" s="22"/>
      <c r="I199" s="22"/>
      <c r="J199" s="258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  <c r="EC199" s="22"/>
      <c r="ED199" s="22"/>
      <c r="EE199" s="22"/>
      <c r="EF199" s="22"/>
      <c r="EG199" s="22"/>
      <c r="EH199" s="22"/>
      <c r="EI199" s="22"/>
      <c r="EJ199" s="22"/>
      <c r="EK199" s="22"/>
      <c r="EL199" s="22"/>
      <c r="EM199" s="22"/>
      <c r="EN199" s="22"/>
      <c r="EO199" s="22"/>
      <c r="EP199" s="22"/>
      <c r="EQ199" s="22"/>
      <c r="ER199" s="22"/>
      <c r="ES199" s="22"/>
      <c r="ET199" s="22"/>
      <c r="EU199" s="22"/>
      <c r="EV199" s="22"/>
      <c r="EW199" s="22"/>
      <c r="EX199" s="22"/>
      <c r="EY199" s="22"/>
      <c r="EZ199" s="22"/>
      <c r="FA199" s="22"/>
      <c r="FB199" s="22"/>
      <c r="FC199" s="22"/>
      <c r="FD199" s="22"/>
      <c r="FE199" s="22"/>
      <c r="FF199" s="22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22"/>
      <c r="FT199" s="22"/>
      <c r="FU199" s="22"/>
      <c r="FV199" s="22"/>
      <c r="FW199" s="22"/>
      <c r="FX199" s="22"/>
      <c r="FY199" s="22"/>
      <c r="FZ199" s="22"/>
      <c r="GA199" s="22"/>
      <c r="GB199" s="22"/>
      <c r="GC199" s="22"/>
      <c r="GD199" s="22"/>
      <c r="GE199" s="22"/>
      <c r="GF199" s="22"/>
      <c r="GG199" s="22"/>
      <c r="GH199" s="22"/>
      <c r="GI199" s="22"/>
      <c r="GJ199" s="22"/>
      <c r="GK199" s="22"/>
      <c r="GL199" s="22"/>
      <c r="GM199" s="22"/>
      <c r="GN199" s="22"/>
      <c r="GO199" s="22"/>
      <c r="GP199" s="22"/>
      <c r="GQ199" s="22"/>
      <c r="GR199" s="22"/>
      <c r="GS199" s="22"/>
      <c r="GT199" s="22"/>
      <c r="GU199" s="22"/>
      <c r="GV199" s="22"/>
      <c r="GW199" s="22"/>
      <c r="GX199" s="22"/>
      <c r="GY199" s="22"/>
      <c r="GZ199" s="22"/>
      <c r="HA199" s="22"/>
      <c r="HB199" s="22"/>
      <c r="HC199" s="22"/>
      <c r="HD199" s="22"/>
      <c r="HE199" s="22"/>
      <c r="HF199" s="22"/>
      <c r="HG199" s="22"/>
      <c r="HH199" s="22"/>
      <c r="HI199" s="22"/>
      <c r="HJ199" s="22"/>
      <c r="HK199" s="22"/>
      <c r="HL199" s="22"/>
      <c r="HM199" s="22"/>
      <c r="HN199" s="22"/>
      <c r="HO199" s="22"/>
      <c r="HP199" s="22"/>
      <c r="HQ199" s="22"/>
      <c r="HR199" s="22"/>
      <c r="HS199" s="22"/>
      <c r="HT199" s="22"/>
      <c r="HU199" s="22"/>
      <c r="HV199" s="22"/>
      <c r="HW199" s="22"/>
      <c r="HX199" s="22"/>
      <c r="HY199" s="22"/>
      <c r="HZ199" s="22"/>
      <c r="IA199" s="22"/>
      <c r="IB199" s="22"/>
      <c r="IC199" s="22"/>
      <c r="ID199" s="22"/>
      <c r="IE199" s="22"/>
      <c r="IF199" s="22"/>
      <c r="IG199" s="22"/>
      <c r="IH199" s="22"/>
      <c r="II199" s="22"/>
    </row>
    <row r="200" spans="1:243" x14ac:dyDescent="0.25">
      <c r="A200" s="857" t="s">
        <v>27</v>
      </c>
      <c r="B200" s="858"/>
      <c r="C200" s="10" t="s">
        <v>19</v>
      </c>
      <c r="D200" s="37"/>
      <c r="E200" s="37"/>
      <c r="F200" s="15"/>
      <c r="G200" s="20"/>
      <c r="H200" s="22"/>
      <c r="I200" s="22"/>
      <c r="J200" s="258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  <c r="EC200" s="22"/>
      <c r="ED200" s="22"/>
      <c r="EE200" s="22"/>
      <c r="EF200" s="22"/>
      <c r="EG200" s="22"/>
      <c r="EH200" s="22"/>
      <c r="EI200" s="22"/>
      <c r="EJ200" s="22"/>
      <c r="EK200" s="22"/>
      <c r="EL200" s="22"/>
      <c r="EM200" s="22"/>
      <c r="EN200" s="22"/>
      <c r="EO200" s="22"/>
      <c r="EP200" s="22"/>
      <c r="EQ200" s="22"/>
      <c r="ER200" s="22"/>
      <c r="ES200" s="22"/>
      <c r="ET200" s="22"/>
      <c r="EU200" s="22"/>
      <c r="EV200" s="22"/>
      <c r="EW200" s="22"/>
      <c r="EX200" s="22"/>
      <c r="EY200" s="22"/>
      <c r="EZ200" s="22"/>
      <c r="FA200" s="22"/>
      <c r="FB200" s="22"/>
      <c r="FC200" s="22"/>
      <c r="FD200" s="22"/>
      <c r="FE200" s="22"/>
      <c r="FF200" s="22"/>
      <c r="FG200" s="22"/>
      <c r="FH200" s="22"/>
      <c r="FI200" s="22"/>
      <c r="FJ200" s="22"/>
      <c r="FK200" s="22"/>
      <c r="FL200" s="22"/>
      <c r="FM200" s="22"/>
      <c r="FN200" s="22"/>
      <c r="FO200" s="22"/>
      <c r="FP200" s="22"/>
      <c r="FQ200" s="22"/>
      <c r="FR200" s="22"/>
      <c r="FS200" s="22"/>
      <c r="FT200" s="22"/>
      <c r="FU200" s="22"/>
      <c r="FV200" s="22"/>
      <c r="FW200" s="22"/>
      <c r="FX200" s="22"/>
      <c r="FY200" s="22"/>
      <c r="FZ200" s="22"/>
      <c r="GA200" s="22"/>
      <c r="GB200" s="22"/>
      <c r="GC200" s="22"/>
      <c r="GD200" s="22"/>
      <c r="GE200" s="22"/>
      <c r="GF200" s="22"/>
      <c r="GG200" s="22"/>
      <c r="GH200" s="22"/>
      <c r="GI200" s="22"/>
      <c r="GJ200" s="22"/>
      <c r="GK200" s="22"/>
      <c r="GL200" s="22"/>
      <c r="GM200" s="22"/>
      <c r="GN200" s="22"/>
      <c r="GO200" s="22"/>
      <c r="GP200" s="22"/>
      <c r="GQ200" s="22"/>
      <c r="GR200" s="22"/>
      <c r="GS200" s="22"/>
      <c r="GT200" s="22"/>
      <c r="GU200" s="22"/>
      <c r="GV200" s="22"/>
      <c r="GW200" s="22"/>
      <c r="GX200" s="22"/>
      <c r="GY200" s="22"/>
      <c r="GZ200" s="22"/>
      <c r="HA200" s="22"/>
      <c r="HB200" s="22"/>
      <c r="HC200" s="22"/>
      <c r="HD200" s="22"/>
      <c r="HE200" s="22"/>
      <c r="HF200" s="22"/>
      <c r="HG200" s="22"/>
      <c r="HH200" s="22"/>
      <c r="HI200" s="22"/>
      <c r="HJ200" s="22"/>
      <c r="HK200" s="22"/>
      <c r="HL200" s="22"/>
      <c r="HM200" s="22"/>
      <c r="HN200" s="22"/>
      <c r="HO200" s="22"/>
      <c r="HP200" s="22"/>
      <c r="HQ200" s="22"/>
      <c r="HR200" s="22"/>
      <c r="HS200" s="22"/>
      <c r="HT200" s="22"/>
      <c r="HU200" s="22"/>
      <c r="HV200" s="22"/>
      <c r="HW200" s="22"/>
      <c r="HX200" s="22"/>
      <c r="HY200" s="22"/>
      <c r="HZ200" s="22"/>
      <c r="IA200" s="22"/>
      <c r="IB200" s="22"/>
      <c r="IC200" s="22"/>
      <c r="ID200" s="22"/>
      <c r="IE200" s="22"/>
      <c r="IF200" s="22"/>
      <c r="IG200" s="22"/>
      <c r="IH200" s="22"/>
      <c r="II200" s="22"/>
    </row>
    <row r="201" spans="1:243" x14ac:dyDescent="0.25">
      <c r="A201" s="857" t="s">
        <v>28</v>
      </c>
      <c r="B201" s="858"/>
      <c r="C201" s="10" t="s">
        <v>37</v>
      </c>
      <c r="D201" s="37"/>
      <c r="E201" s="37"/>
      <c r="F201" s="15"/>
      <c r="G201" s="20"/>
      <c r="H201" s="22"/>
      <c r="I201" s="22"/>
      <c r="J201" s="258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  <c r="CI201" s="22"/>
      <c r="CJ201" s="22"/>
      <c r="CK201" s="22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  <c r="DI201" s="22"/>
      <c r="DJ201" s="22"/>
      <c r="DK201" s="22"/>
      <c r="DL201" s="22"/>
      <c r="DM201" s="22"/>
      <c r="DN201" s="22"/>
      <c r="DO201" s="22"/>
      <c r="DP201" s="22"/>
      <c r="DQ201" s="22"/>
      <c r="DR201" s="22"/>
      <c r="DS201" s="22"/>
      <c r="DT201" s="22"/>
      <c r="DU201" s="22"/>
      <c r="DV201" s="22"/>
      <c r="DW201" s="22"/>
      <c r="DX201" s="22"/>
      <c r="DY201" s="22"/>
      <c r="DZ201" s="22"/>
      <c r="EA201" s="22"/>
      <c r="EB201" s="22"/>
      <c r="EC201" s="22"/>
      <c r="ED201" s="22"/>
      <c r="EE201" s="22"/>
      <c r="EF201" s="22"/>
      <c r="EG201" s="22"/>
      <c r="EH201" s="22"/>
      <c r="EI201" s="22"/>
      <c r="EJ201" s="22"/>
      <c r="EK201" s="22"/>
      <c r="EL201" s="22"/>
      <c r="EM201" s="22"/>
      <c r="EN201" s="22"/>
      <c r="EO201" s="22"/>
      <c r="EP201" s="22"/>
      <c r="EQ201" s="22"/>
      <c r="ER201" s="22"/>
      <c r="ES201" s="22"/>
      <c r="ET201" s="22"/>
      <c r="EU201" s="22"/>
      <c r="EV201" s="22"/>
      <c r="EW201" s="22"/>
      <c r="EX201" s="22"/>
      <c r="EY201" s="22"/>
      <c r="EZ201" s="22"/>
      <c r="FA201" s="22"/>
      <c r="FB201" s="22"/>
      <c r="FC201" s="22"/>
      <c r="FD201" s="22"/>
      <c r="FE201" s="22"/>
      <c r="FF201" s="22"/>
      <c r="FG201" s="22"/>
      <c r="FH201" s="22"/>
      <c r="FI201" s="22"/>
      <c r="FJ201" s="22"/>
      <c r="FK201" s="22"/>
      <c r="FL201" s="22"/>
      <c r="FM201" s="22"/>
      <c r="FN201" s="22"/>
      <c r="FO201" s="22"/>
      <c r="FP201" s="22"/>
      <c r="FQ201" s="22"/>
      <c r="FR201" s="22"/>
      <c r="FS201" s="22"/>
      <c r="FT201" s="22"/>
      <c r="FU201" s="22"/>
      <c r="FV201" s="22"/>
      <c r="FW201" s="22"/>
      <c r="FX201" s="22"/>
      <c r="FY201" s="22"/>
      <c r="FZ201" s="22"/>
      <c r="GA201" s="22"/>
      <c r="GB201" s="22"/>
      <c r="GC201" s="22"/>
      <c r="GD201" s="22"/>
      <c r="GE201" s="22"/>
      <c r="GF201" s="22"/>
      <c r="GG201" s="22"/>
      <c r="GH201" s="22"/>
      <c r="GI201" s="22"/>
      <c r="GJ201" s="22"/>
      <c r="GK201" s="22"/>
      <c r="GL201" s="22"/>
      <c r="GM201" s="22"/>
      <c r="GN201" s="22"/>
      <c r="GO201" s="22"/>
      <c r="GP201" s="22"/>
      <c r="GQ201" s="22"/>
      <c r="GR201" s="22"/>
      <c r="GS201" s="22"/>
      <c r="GT201" s="22"/>
      <c r="GU201" s="22"/>
      <c r="GV201" s="22"/>
      <c r="GW201" s="22"/>
      <c r="GX201" s="22"/>
      <c r="GY201" s="22"/>
      <c r="GZ201" s="22"/>
      <c r="HA201" s="22"/>
      <c r="HB201" s="22"/>
      <c r="HC201" s="22"/>
      <c r="HD201" s="22"/>
      <c r="HE201" s="22"/>
      <c r="HF201" s="22"/>
      <c r="HG201" s="22"/>
      <c r="HH201" s="22"/>
      <c r="HI201" s="22"/>
      <c r="HJ201" s="22"/>
      <c r="HK201" s="22"/>
      <c r="HL201" s="22"/>
      <c r="HM201" s="22"/>
      <c r="HN201" s="22"/>
      <c r="HO201" s="22"/>
      <c r="HP201" s="22"/>
      <c r="HQ201" s="22"/>
      <c r="HR201" s="22"/>
      <c r="HS201" s="22"/>
      <c r="HT201" s="22"/>
      <c r="HU201" s="22"/>
      <c r="HV201" s="22"/>
      <c r="HW201" s="22"/>
      <c r="HX201" s="22"/>
      <c r="HY201" s="22"/>
      <c r="HZ201" s="22"/>
      <c r="IA201" s="22"/>
      <c r="IB201" s="22"/>
      <c r="IC201" s="22"/>
      <c r="ID201" s="22"/>
      <c r="IE201" s="22"/>
      <c r="IF201" s="22"/>
      <c r="IG201" s="22"/>
      <c r="IH201" s="22"/>
      <c r="II201" s="22"/>
    </row>
    <row r="202" spans="1:243" x14ac:dyDescent="0.25">
      <c r="A202" s="857" t="s">
        <v>29</v>
      </c>
      <c r="B202" s="858"/>
      <c r="C202" s="10" t="s">
        <v>37</v>
      </c>
      <c r="D202" s="37"/>
      <c r="E202" s="37"/>
      <c r="F202" s="15"/>
      <c r="G202" s="20"/>
      <c r="H202" s="22"/>
      <c r="I202" s="22"/>
      <c r="J202" s="258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  <c r="CI202" s="22"/>
      <c r="CJ202" s="22"/>
      <c r="CK202" s="22"/>
      <c r="CL202" s="22"/>
      <c r="CM202" s="22"/>
      <c r="CN202" s="22"/>
      <c r="CO202" s="22"/>
      <c r="CP202" s="22"/>
      <c r="CQ202" s="22"/>
      <c r="CR202" s="22"/>
      <c r="CS202" s="22"/>
      <c r="CT202" s="22"/>
      <c r="CU202" s="22"/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  <c r="DI202" s="22"/>
      <c r="DJ202" s="22"/>
      <c r="DK202" s="22"/>
      <c r="DL202" s="22"/>
      <c r="DM202" s="22"/>
      <c r="DN202" s="22"/>
      <c r="DO202" s="22"/>
      <c r="DP202" s="22"/>
      <c r="DQ202" s="22"/>
      <c r="DR202" s="22"/>
      <c r="DS202" s="22"/>
      <c r="DT202" s="22"/>
      <c r="DU202" s="22"/>
      <c r="DV202" s="22"/>
      <c r="DW202" s="22"/>
      <c r="DX202" s="22"/>
      <c r="DY202" s="22"/>
      <c r="DZ202" s="22"/>
      <c r="EA202" s="22"/>
      <c r="EB202" s="22"/>
      <c r="EC202" s="22"/>
      <c r="ED202" s="22"/>
      <c r="EE202" s="22"/>
      <c r="EF202" s="22"/>
      <c r="EG202" s="22"/>
      <c r="EH202" s="22"/>
      <c r="EI202" s="22"/>
      <c r="EJ202" s="22"/>
      <c r="EK202" s="22"/>
      <c r="EL202" s="22"/>
      <c r="EM202" s="22"/>
      <c r="EN202" s="22"/>
      <c r="EO202" s="22"/>
      <c r="EP202" s="22"/>
      <c r="EQ202" s="22"/>
      <c r="ER202" s="22"/>
      <c r="ES202" s="22"/>
      <c r="ET202" s="22"/>
      <c r="EU202" s="22"/>
      <c r="EV202" s="22"/>
      <c r="EW202" s="22"/>
      <c r="EX202" s="22"/>
      <c r="EY202" s="22"/>
      <c r="EZ202" s="22"/>
      <c r="FA202" s="22"/>
      <c r="FB202" s="22"/>
      <c r="FC202" s="22"/>
      <c r="FD202" s="22"/>
      <c r="FE202" s="22"/>
      <c r="FF202" s="22"/>
      <c r="FG202" s="22"/>
      <c r="FH202" s="22"/>
      <c r="FI202" s="22"/>
      <c r="FJ202" s="22"/>
      <c r="FK202" s="22"/>
      <c r="FL202" s="22"/>
      <c r="FM202" s="22"/>
      <c r="FN202" s="22"/>
      <c r="FO202" s="22"/>
      <c r="FP202" s="22"/>
      <c r="FQ202" s="22"/>
      <c r="FR202" s="22"/>
      <c r="FS202" s="22"/>
      <c r="FT202" s="22"/>
      <c r="FU202" s="22"/>
      <c r="FV202" s="22"/>
      <c r="FW202" s="22"/>
      <c r="FX202" s="22"/>
      <c r="FY202" s="22"/>
      <c r="FZ202" s="22"/>
      <c r="GA202" s="22"/>
      <c r="GB202" s="22"/>
      <c r="GC202" s="22"/>
      <c r="GD202" s="22"/>
      <c r="GE202" s="22"/>
      <c r="GF202" s="22"/>
      <c r="GG202" s="22"/>
      <c r="GH202" s="22"/>
      <c r="GI202" s="22"/>
      <c r="GJ202" s="22"/>
      <c r="GK202" s="22"/>
      <c r="GL202" s="22"/>
      <c r="GM202" s="22"/>
      <c r="GN202" s="22"/>
      <c r="GO202" s="22"/>
      <c r="GP202" s="22"/>
      <c r="GQ202" s="22"/>
      <c r="GR202" s="22"/>
      <c r="GS202" s="22"/>
      <c r="GT202" s="22"/>
      <c r="GU202" s="22"/>
      <c r="GV202" s="22"/>
      <c r="GW202" s="22"/>
      <c r="GX202" s="22"/>
      <c r="GY202" s="22"/>
      <c r="GZ202" s="22"/>
      <c r="HA202" s="22"/>
      <c r="HB202" s="22"/>
      <c r="HC202" s="22"/>
      <c r="HD202" s="22"/>
      <c r="HE202" s="22"/>
      <c r="HF202" s="22"/>
      <c r="HG202" s="22"/>
      <c r="HH202" s="22"/>
      <c r="HI202" s="22"/>
      <c r="HJ202" s="22"/>
      <c r="HK202" s="22"/>
      <c r="HL202" s="22"/>
      <c r="HM202" s="22"/>
      <c r="HN202" s="22"/>
      <c r="HO202" s="22"/>
      <c r="HP202" s="22"/>
      <c r="HQ202" s="22"/>
      <c r="HR202" s="22"/>
      <c r="HS202" s="22"/>
      <c r="HT202" s="22"/>
      <c r="HU202" s="22"/>
      <c r="HV202" s="22"/>
      <c r="HW202" s="22"/>
      <c r="HX202" s="22"/>
      <c r="HY202" s="22"/>
      <c r="HZ202" s="22"/>
      <c r="IA202" s="22"/>
      <c r="IB202" s="22"/>
      <c r="IC202" s="22"/>
      <c r="ID202" s="22"/>
      <c r="IE202" s="22"/>
      <c r="IF202" s="22"/>
      <c r="IG202" s="22"/>
      <c r="IH202" s="22"/>
      <c r="II202" s="22"/>
    </row>
    <row r="203" spans="1:243" x14ac:dyDescent="0.25">
      <c r="A203" s="857" t="s">
        <v>76</v>
      </c>
      <c r="B203" s="858"/>
      <c r="C203" s="10" t="s">
        <v>37</v>
      </c>
      <c r="D203" s="37"/>
      <c r="E203" s="37"/>
      <c r="F203" s="15"/>
      <c r="G203" s="20"/>
      <c r="H203" s="22"/>
      <c r="I203" s="22"/>
      <c r="J203" s="258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  <c r="CM203" s="22"/>
      <c r="CN203" s="22"/>
      <c r="CO203" s="22"/>
      <c r="CP203" s="22"/>
      <c r="CQ203" s="22"/>
      <c r="CR203" s="22"/>
      <c r="CS203" s="22"/>
      <c r="CT203" s="22"/>
      <c r="CU203" s="22"/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  <c r="DI203" s="22"/>
      <c r="DJ203" s="22"/>
      <c r="DK203" s="22"/>
      <c r="DL203" s="22"/>
      <c r="DM203" s="22"/>
      <c r="DN203" s="22"/>
      <c r="DO203" s="22"/>
      <c r="DP203" s="22"/>
      <c r="DQ203" s="22"/>
      <c r="DR203" s="22"/>
      <c r="DS203" s="22"/>
      <c r="DT203" s="22"/>
      <c r="DU203" s="22"/>
      <c r="DV203" s="22"/>
      <c r="DW203" s="22"/>
      <c r="DX203" s="22"/>
      <c r="DY203" s="22"/>
      <c r="DZ203" s="22"/>
      <c r="EA203" s="22"/>
      <c r="EB203" s="22"/>
      <c r="EC203" s="22"/>
      <c r="ED203" s="22"/>
      <c r="EE203" s="22"/>
      <c r="EF203" s="22"/>
      <c r="EG203" s="22"/>
      <c r="EH203" s="22"/>
      <c r="EI203" s="22"/>
      <c r="EJ203" s="22"/>
      <c r="EK203" s="22"/>
      <c r="EL203" s="22"/>
      <c r="EM203" s="22"/>
      <c r="EN203" s="22"/>
      <c r="EO203" s="22"/>
      <c r="EP203" s="22"/>
      <c r="EQ203" s="22"/>
      <c r="ER203" s="22"/>
      <c r="ES203" s="22"/>
      <c r="ET203" s="22"/>
      <c r="EU203" s="22"/>
      <c r="EV203" s="22"/>
      <c r="EW203" s="22"/>
      <c r="EX203" s="22"/>
      <c r="EY203" s="22"/>
      <c r="EZ203" s="22"/>
      <c r="FA203" s="22"/>
      <c r="FB203" s="22"/>
      <c r="FC203" s="22"/>
      <c r="FD203" s="22"/>
      <c r="FE203" s="22"/>
      <c r="FF203" s="22"/>
      <c r="FG203" s="22"/>
      <c r="FH203" s="22"/>
      <c r="FI203" s="22"/>
      <c r="FJ203" s="22"/>
      <c r="FK203" s="22"/>
      <c r="FL203" s="22"/>
      <c r="FM203" s="22"/>
      <c r="FN203" s="22"/>
      <c r="FO203" s="22"/>
      <c r="FP203" s="22"/>
      <c r="FQ203" s="22"/>
      <c r="FR203" s="22"/>
      <c r="FS203" s="22"/>
      <c r="FT203" s="22"/>
      <c r="FU203" s="22"/>
      <c r="FV203" s="22"/>
      <c r="FW203" s="22"/>
      <c r="FX203" s="22"/>
      <c r="FY203" s="22"/>
      <c r="FZ203" s="22"/>
      <c r="GA203" s="22"/>
      <c r="GB203" s="22"/>
      <c r="GC203" s="22"/>
      <c r="GD203" s="22"/>
      <c r="GE203" s="22"/>
      <c r="GF203" s="22"/>
      <c r="GG203" s="22"/>
      <c r="GH203" s="22"/>
      <c r="GI203" s="22"/>
      <c r="GJ203" s="22"/>
      <c r="GK203" s="22"/>
      <c r="GL203" s="22"/>
      <c r="GM203" s="22"/>
      <c r="GN203" s="22"/>
      <c r="GO203" s="22"/>
      <c r="GP203" s="22"/>
      <c r="GQ203" s="22"/>
      <c r="GR203" s="22"/>
      <c r="GS203" s="22"/>
      <c r="GT203" s="22"/>
      <c r="GU203" s="22"/>
      <c r="GV203" s="22"/>
      <c r="GW203" s="22"/>
      <c r="GX203" s="22"/>
      <c r="GY203" s="22"/>
      <c r="GZ203" s="22"/>
      <c r="HA203" s="22"/>
      <c r="HB203" s="22"/>
      <c r="HC203" s="22"/>
      <c r="HD203" s="22"/>
      <c r="HE203" s="22"/>
      <c r="HF203" s="22"/>
      <c r="HG203" s="22"/>
      <c r="HH203" s="22"/>
      <c r="HI203" s="22"/>
      <c r="HJ203" s="22"/>
      <c r="HK203" s="22"/>
      <c r="HL203" s="22"/>
      <c r="HM203" s="22"/>
      <c r="HN203" s="22"/>
      <c r="HO203" s="22"/>
      <c r="HP203" s="22"/>
      <c r="HQ203" s="22"/>
      <c r="HR203" s="22"/>
      <c r="HS203" s="22"/>
      <c r="HT203" s="22"/>
      <c r="HU203" s="22"/>
      <c r="HV203" s="22"/>
      <c r="HW203" s="22"/>
      <c r="HX203" s="22"/>
      <c r="HY203" s="22"/>
      <c r="HZ203" s="22"/>
      <c r="IA203" s="22"/>
      <c r="IB203" s="22"/>
      <c r="IC203" s="22"/>
      <c r="ID203" s="22"/>
      <c r="IE203" s="22"/>
      <c r="IF203" s="22"/>
      <c r="IG203" s="22"/>
      <c r="IH203" s="22"/>
      <c r="II203" s="22"/>
    </row>
    <row r="204" spans="1:243" x14ac:dyDescent="0.25">
      <c r="A204" s="857" t="s">
        <v>31</v>
      </c>
      <c r="B204" s="858"/>
      <c r="C204" s="10" t="s">
        <v>37</v>
      </c>
      <c r="D204" s="37"/>
      <c r="E204" s="37"/>
      <c r="F204" s="15"/>
      <c r="G204" s="20"/>
      <c r="H204" s="22"/>
      <c r="I204" s="22"/>
      <c r="J204" s="258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  <c r="CI204" s="22"/>
      <c r="CJ204" s="22"/>
      <c r="CK204" s="22"/>
      <c r="CL204" s="22"/>
      <c r="CM204" s="22"/>
      <c r="CN204" s="22"/>
      <c r="CO204" s="22"/>
      <c r="CP204" s="22"/>
      <c r="CQ204" s="22"/>
      <c r="CR204" s="22"/>
      <c r="CS204" s="22"/>
      <c r="CT204" s="22"/>
      <c r="CU204" s="22"/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22"/>
      <c r="DG204" s="22"/>
      <c r="DH204" s="22"/>
      <c r="DI204" s="22"/>
      <c r="DJ204" s="22"/>
      <c r="DK204" s="22"/>
      <c r="DL204" s="22"/>
      <c r="DM204" s="22"/>
      <c r="DN204" s="22"/>
      <c r="DO204" s="22"/>
      <c r="DP204" s="22"/>
      <c r="DQ204" s="22"/>
      <c r="DR204" s="22"/>
      <c r="DS204" s="22"/>
      <c r="DT204" s="22"/>
      <c r="DU204" s="22"/>
      <c r="DV204" s="22"/>
      <c r="DW204" s="22"/>
      <c r="DX204" s="22"/>
      <c r="DY204" s="22"/>
      <c r="DZ204" s="22"/>
      <c r="EA204" s="22"/>
      <c r="EB204" s="22"/>
      <c r="EC204" s="22"/>
      <c r="ED204" s="22"/>
      <c r="EE204" s="22"/>
      <c r="EF204" s="22"/>
      <c r="EG204" s="22"/>
      <c r="EH204" s="22"/>
      <c r="EI204" s="22"/>
      <c r="EJ204" s="22"/>
      <c r="EK204" s="22"/>
      <c r="EL204" s="22"/>
      <c r="EM204" s="22"/>
      <c r="EN204" s="22"/>
      <c r="EO204" s="22"/>
      <c r="EP204" s="22"/>
      <c r="EQ204" s="22"/>
      <c r="ER204" s="22"/>
      <c r="ES204" s="22"/>
      <c r="ET204" s="22"/>
      <c r="EU204" s="22"/>
      <c r="EV204" s="22"/>
      <c r="EW204" s="22"/>
      <c r="EX204" s="22"/>
      <c r="EY204" s="22"/>
      <c r="EZ204" s="22"/>
      <c r="FA204" s="22"/>
      <c r="FB204" s="22"/>
      <c r="FC204" s="22"/>
      <c r="FD204" s="22"/>
      <c r="FE204" s="22"/>
      <c r="FF204" s="22"/>
      <c r="FG204" s="22"/>
      <c r="FH204" s="22"/>
      <c r="FI204" s="22"/>
      <c r="FJ204" s="22"/>
      <c r="FK204" s="22"/>
      <c r="FL204" s="22"/>
      <c r="FM204" s="22"/>
      <c r="FN204" s="22"/>
      <c r="FO204" s="22"/>
      <c r="FP204" s="22"/>
      <c r="FQ204" s="22"/>
      <c r="FR204" s="22"/>
      <c r="FS204" s="22"/>
      <c r="FT204" s="22"/>
      <c r="FU204" s="22"/>
      <c r="FV204" s="22"/>
      <c r="FW204" s="22"/>
      <c r="FX204" s="22"/>
      <c r="FY204" s="22"/>
      <c r="FZ204" s="22"/>
      <c r="GA204" s="22"/>
      <c r="GB204" s="22"/>
      <c r="GC204" s="22"/>
      <c r="GD204" s="22"/>
      <c r="GE204" s="22"/>
      <c r="GF204" s="22"/>
      <c r="GG204" s="22"/>
      <c r="GH204" s="22"/>
      <c r="GI204" s="22"/>
      <c r="GJ204" s="22"/>
      <c r="GK204" s="22"/>
      <c r="GL204" s="22"/>
      <c r="GM204" s="22"/>
      <c r="GN204" s="22"/>
      <c r="GO204" s="22"/>
      <c r="GP204" s="22"/>
      <c r="GQ204" s="22"/>
      <c r="GR204" s="22"/>
      <c r="GS204" s="22"/>
      <c r="GT204" s="22"/>
      <c r="GU204" s="22"/>
      <c r="GV204" s="22"/>
      <c r="GW204" s="22"/>
      <c r="GX204" s="22"/>
      <c r="GY204" s="22"/>
      <c r="GZ204" s="22"/>
      <c r="HA204" s="22"/>
      <c r="HB204" s="22"/>
      <c r="HC204" s="22"/>
      <c r="HD204" s="22"/>
      <c r="HE204" s="22"/>
      <c r="HF204" s="22"/>
      <c r="HG204" s="22"/>
      <c r="HH204" s="22"/>
      <c r="HI204" s="22"/>
      <c r="HJ204" s="22"/>
      <c r="HK204" s="22"/>
      <c r="HL204" s="22"/>
      <c r="HM204" s="22"/>
      <c r="HN204" s="22"/>
      <c r="HO204" s="22"/>
      <c r="HP204" s="22"/>
      <c r="HQ204" s="22"/>
      <c r="HR204" s="22"/>
      <c r="HS204" s="22"/>
      <c r="HT204" s="22"/>
      <c r="HU204" s="22"/>
      <c r="HV204" s="22"/>
      <c r="HW204" s="22"/>
      <c r="HX204" s="22"/>
      <c r="HY204" s="22"/>
      <c r="HZ204" s="22"/>
      <c r="IA204" s="22"/>
      <c r="IB204" s="22"/>
      <c r="IC204" s="22"/>
      <c r="ID204" s="22"/>
      <c r="IE204" s="22"/>
      <c r="IF204" s="22"/>
      <c r="IG204" s="22"/>
      <c r="IH204" s="22"/>
      <c r="II204" s="22"/>
    </row>
    <row r="205" spans="1:243" x14ac:dyDescent="0.25">
      <c r="A205" s="857" t="s">
        <v>77</v>
      </c>
      <c r="B205" s="858"/>
      <c r="C205" s="10" t="s">
        <v>37</v>
      </c>
      <c r="D205" s="37"/>
      <c r="E205" s="37"/>
      <c r="F205" s="15"/>
      <c r="G205" s="20"/>
      <c r="H205" s="22"/>
      <c r="I205" s="22"/>
      <c r="J205" s="258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  <c r="DI205" s="22"/>
      <c r="DJ205" s="22"/>
      <c r="DK205" s="22"/>
      <c r="DL205" s="22"/>
      <c r="DM205" s="22"/>
      <c r="DN205" s="22"/>
      <c r="DO205" s="22"/>
      <c r="DP205" s="22"/>
      <c r="DQ205" s="22"/>
      <c r="DR205" s="22"/>
      <c r="DS205" s="22"/>
      <c r="DT205" s="22"/>
      <c r="DU205" s="22"/>
      <c r="DV205" s="22"/>
      <c r="DW205" s="22"/>
      <c r="DX205" s="22"/>
      <c r="DY205" s="22"/>
      <c r="DZ205" s="22"/>
      <c r="EA205" s="22"/>
      <c r="EB205" s="22"/>
      <c r="EC205" s="22"/>
      <c r="ED205" s="22"/>
      <c r="EE205" s="22"/>
      <c r="EF205" s="22"/>
      <c r="EG205" s="22"/>
      <c r="EH205" s="22"/>
      <c r="EI205" s="22"/>
      <c r="EJ205" s="22"/>
      <c r="EK205" s="22"/>
      <c r="EL205" s="22"/>
      <c r="EM205" s="22"/>
      <c r="EN205" s="22"/>
      <c r="EO205" s="22"/>
      <c r="EP205" s="22"/>
      <c r="EQ205" s="22"/>
      <c r="ER205" s="22"/>
      <c r="ES205" s="22"/>
      <c r="ET205" s="22"/>
      <c r="EU205" s="22"/>
      <c r="EV205" s="22"/>
      <c r="EW205" s="22"/>
      <c r="EX205" s="22"/>
      <c r="EY205" s="22"/>
      <c r="EZ205" s="22"/>
      <c r="FA205" s="22"/>
      <c r="FB205" s="22"/>
      <c r="FC205" s="22"/>
      <c r="FD205" s="22"/>
      <c r="FE205" s="22"/>
      <c r="FF205" s="22"/>
      <c r="FG205" s="22"/>
      <c r="FH205" s="22"/>
      <c r="FI205" s="22"/>
      <c r="FJ205" s="22"/>
      <c r="FK205" s="22"/>
      <c r="FL205" s="22"/>
      <c r="FM205" s="22"/>
      <c r="FN205" s="22"/>
      <c r="FO205" s="22"/>
      <c r="FP205" s="22"/>
      <c r="FQ205" s="22"/>
      <c r="FR205" s="22"/>
      <c r="FS205" s="22"/>
      <c r="FT205" s="22"/>
      <c r="FU205" s="22"/>
      <c r="FV205" s="22"/>
      <c r="FW205" s="22"/>
      <c r="FX205" s="22"/>
      <c r="FY205" s="22"/>
      <c r="FZ205" s="22"/>
      <c r="GA205" s="22"/>
      <c r="GB205" s="22"/>
      <c r="GC205" s="22"/>
      <c r="GD205" s="22"/>
      <c r="GE205" s="22"/>
      <c r="GF205" s="22"/>
      <c r="GG205" s="22"/>
      <c r="GH205" s="22"/>
      <c r="GI205" s="22"/>
      <c r="GJ205" s="22"/>
      <c r="GK205" s="22"/>
      <c r="GL205" s="22"/>
      <c r="GM205" s="22"/>
      <c r="GN205" s="22"/>
      <c r="GO205" s="22"/>
      <c r="GP205" s="22"/>
      <c r="GQ205" s="22"/>
      <c r="GR205" s="22"/>
      <c r="GS205" s="22"/>
      <c r="GT205" s="22"/>
      <c r="GU205" s="22"/>
      <c r="GV205" s="22"/>
      <c r="GW205" s="22"/>
      <c r="GX205" s="22"/>
      <c r="GY205" s="22"/>
      <c r="GZ205" s="22"/>
      <c r="HA205" s="22"/>
      <c r="HB205" s="22"/>
      <c r="HC205" s="22"/>
      <c r="HD205" s="22"/>
      <c r="HE205" s="22"/>
      <c r="HF205" s="22"/>
      <c r="HG205" s="22"/>
      <c r="HH205" s="22"/>
      <c r="HI205" s="22"/>
      <c r="HJ205" s="22"/>
      <c r="HK205" s="22"/>
      <c r="HL205" s="22"/>
      <c r="HM205" s="22"/>
      <c r="HN205" s="22"/>
      <c r="HO205" s="22"/>
      <c r="HP205" s="22"/>
      <c r="HQ205" s="22"/>
      <c r="HR205" s="22"/>
      <c r="HS205" s="22"/>
      <c r="HT205" s="22"/>
      <c r="HU205" s="22"/>
      <c r="HV205" s="22"/>
      <c r="HW205" s="22"/>
      <c r="HX205" s="22"/>
      <c r="HY205" s="22"/>
      <c r="HZ205" s="22"/>
      <c r="IA205" s="22"/>
      <c r="IB205" s="22"/>
      <c r="IC205" s="22"/>
      <c r="ID205" s="22"/>
      <c r="IE205" s="22"/>
      <c r="IF205" s="22"/>
      <c r="IG205" s="22"/>
      <c r="IH205" s="22"/>
      <c r="II205" s="22"/>
    </row>
    <row r="206" spans="1:243" x14ac:dyDescent="0.25">
      <c r="A206" s="863" t="s">
        <v>78</v>
      </c>
      <c r="B206" s="864"/>
      <c r="C206" s="10" t="s">
        <v>37</v>
      </c>
      <c r="D206" s="37"/>
      <c r="E206" s="37"/>
      <c r="F206" s="15"/>
      <c r="G206" s="20"/>
      <c r="H206" s="22"/>
      <c r="I206" s="22"/>
      <c r="J206" s="258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  <c r="IG206" s="22"/>
      <c r="IH206" s="22"/>
      <c r="II206" s="22"/>
    </row>
    <row r="207" spans="1:243" x14ac:dyDescent="0.25">
      <c r="A207" s="857" t="s">
        <v>23</v>
      </c>
      <c r="B207" s="858"/>
      <c r="C207" s="10" t="s">
        <v>19</v>
      </c>
      <c r="D207" s="179">
        <v>0.47199999999999998</v>
      </c>
      <c r="E207" s="179">
        <v>0.41591250433242188</v>
      </c>
      <c r="F207" s="254">
        <f t="shared" ref="F207:F209" si="3">(E207-D207)/D207*100</f>
        <v>-11.88294399736824</v>
      </c>
      <c r="G207" s="20"/>
      <c r="H207" s="22"/>
      <c r="I207" s="22"/>
      <c r="J207" s="258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  <c r="CZ207" s="22"/>
      <c r="DA207" s="22"/>
      <c r="DB207" s="22"/>
      <c r="DC207" s="22"/>
      <c r="DD207" s="22"/>
      <c r="DE207" s="22"/>
      <c r="DF207" s="22"/>
      <c r="DG207" s="22"/>
      <c r="DH207" s="22"/>
      <c r="DI207" s="22"/>
      <c r="DJ207" s="22"/>
      <c r="DK207" s="22"/>
      <c r="DL207" s="22"/>
      <c r="DM207" s="22"/>
      <c r="DN207" s="22"/>
      <c r="DO207" s="22"/>
      <c r="DP207" s="22"/>
      <c r="DQ207" s="22"/>
      <c r="DR207" s="22"/>
      <c r="DS207" s="22"/>
      <c r="DT207" s="22"/>
      <c r="DU207" s="22"/>
      <c r="DV207" s="22"/>
      <c r="DW207" s="22"/>
      <c r="DX207" s="22"/>
      <c r="DY207" s="22"/>
      <c r="DZ207" s="22"/>
      <c r="EA207" s="22"/>
      <c r="EB207" s="22"/>
      <c r="EC207" s="22"/>
      <c r="ED207" s="22"/>
      <c r="EE207" s="22"/>
      <c r="EF207" s="22"/>
      <c r="EG207" s="22"/>
      <c r="EH207" s="22"/>
      <c r="EI207" s="22"/>
      <c r="EJ207" s="22"/>
      <c r="EK207" s="22"/>
      <c r="EL207" s="22"/>
      <c r="EM207" s="22"/>
      <c r="EN207" s="22"/>
      <c r="EO207" s="22"/>
      <c r="EP207" s="22"/>
      <c r="EQ207" s="22"/>
      <c r="ER207" s="22"/>
      <c r="ES207" s="22"/>
      <c r="ET207" s="22"/>
      <c r="EU207" s="22"/>
      <c r="EV207" s="22"/>
      <c r="EW207" s="22"/>
      <c r="EX207" s="22"/>
      <c r="EY207" s="22"/>
      <c r="EZ207" s="22"/>
      <c r="FA207" s="22"/>
      <c r="FB207" s="22"/>
      <c r="FC207" s="22"/>
      <c r="FD207" s="22"/>
      <c r="FE207" s="22"/>
      <c r="FF207" s="22"/>
      <c r="FG207" s="22"/>
      <c r="FH207" s="22"/>
      <c r="FI207" s="22"/>
      <c r="FJ207" s="22"/>
      <c r="FK207" s="22"/>
      <c r="FL207" s="22"/>
      <c r="FM207" s="22"/>
      <c r="FN207" s="22"/>
      <c r="FO207" s="22"/>
      <c r="FP207" s="22"/>
      <c r="FQ207" s="22"/>
      <c r="FR207" s="22"/>
      <c r="FS207" s="22"/>
      <c r="FT207" s="22"/>
      <c r="FU207" s="22"/>
      <c r="FV207" s="22"/>
      <c r="FW207" s="22"/>
      <c r="FX207" s="22"/>
      <c r="FY207" s="22"/>
      <c r="FZ207" s="22"/>
      <c r="GA207" s="22"/>
      <c r="GB207" s="22"/>
      <c r="GC207" s="22"/>
      <c r="GD207" s="22"/>
      <c r="GE207" s="22"/>
      <c r="GF207" s="22"/>
      <c r="GG207" s="22"/>
      <c r="GH207" s="22"/>
      <c r="GI207" s="22"/>
      <c r="GJ207" s="22"/>
      <c r="GK207" s="22"/>
      <c r="GL207" s="22"/>
      <c r="GM207" s="22"/>
      <c r="GN207" s="22"/>
      <c r="GO207" s="22"/>
      <c r="GP207" s="22"/>
      <c r="GQ207" s="22"/>
      <c r="GR207" s="22"/>
      <c r="GS207" s="22"/>
      <c r="GT207" s="22"/>
      <c r="GU207" s="22"/>
      <c r="GV207" s="22"/>
      <c r="GW207" s="22"/>
      <c r="GX207" s="22"/>
      <c r="GY207" s="22"/>
      <c r="GZ207" s="22"/>
      <c r="HA207" s="22"/>
      <c r="HB207" s="22"/>
      <c r="HC207" s="22"/>
      <c r="HD207" s="22"/>
      <c r="HE207" s="22"/>
      <c r="HF207" s="22"/>
      <c r="HG207" s="22"/>
      <c r="HH207" s="22"/>
      <c r="HI207" s="22"/>
      <c r="HJ207" s="22"/>
      <c r="HK207" s="22"/>
      <c r="HL207" s="22"/>
      <c r="HM207" s="22"/>
      <c r="HN207" s="22"/>
      <c r="HO207" s="22"/>
      <c r="HP207" s="22"/>
      <c r="HQ207" s="22"/>
      <c r="HR207" s="22"/>
      <c r="HS207" s="22"/>
      <c r="HT207" s="22"/>
      <c r="HU207" s="22"/>
      <c r="HV207" s="22"/>
      <c r="HW207" s="22"/>
      <c r="HX207" s="22"/>
      <c r="HY207" s="22"/>
      <c r="HZ207" s="22"/>
      <c r="IA207" s="22"/>
      <c r="IB207" s="22"/>
      <c r="IC207" s="22"/>
      <c r="ID207" s="22"/>
      <c r="IE207" s="22"/>
      <c r="IF207" s="22"/>
      <c r="IG207" s="22"/>
      <c r="IH207" s="22"/>
      <c r="II207" s="22"/>
    </row>
    <row r="208" spans="1:243" x14ac:dyDescent="0.25">
      <c r="A208" s="857" t="s">
        <v>24</v>
      </c>
      <c r="B208" s="858"/>
      <c r="C208" s="10" t="s">
        <v>37</v>
      </c>
      <c r="D208" s="179"/>
      <c r="E208" s="179"/>
      <c r="F208" s="254"/>
      <c r="G208" s="20"/>
      <c r="H208" s="22"/>
      <c r="I208" s="22"/>
      <c r="J208" s="258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22"/>
      <c r="DG208" s="22"/>
      <c r="DH208" s="22"/>
      <c r="DI208" s="22"/>
      <c r="DJ208" s="22"/>
      <c r="DK208" s="22"/>
      <c r="DL208" s="22"/>
      <c r="DM208" s="22"/>
      <c r="DN208" s="22"/>
      <c r="DO208" s="22"/>
      <c r="DP208" s="22"/>
      <c r="DQ208" s="22"/>
      <c r="DR208" s="22"/>
      <c r="DS208" s="22"/>
      <c r="DT208" s="22"/>
      <c r="DU208" s="22"/>
      <c r="DV208" s="22"/>
      <c r="DW208" s="22"/>
      <c r="DX208" s="22"/>
      <c r="DY208" s="22"/>
      <c r="DZ208" s="22"/>
      <c r="EA208" s="22"/>
      <c r="EB208" s="22"/>
      <c r="EC208" s="22"/>
      <c r="ED208" s="22"/>
      <c r="EE208" s="22"/>
      <c r="EF208" s="22"/>
      <c r="EG208" s="22"/>
      <c r="EH208" s="22"/>
      <c r="EI208" s="22"/>
      <c r="EJ208" s="22"/>
      <c r="EK208" s="22"/>
      <c r="EL208" s="22"/>
      <c r="EM208" s="22"/>
      <c r="EN208" s="22"/>
      <c r="EO208" s="22"/>
      <c r="EP208" s="22"/>
      <c r="EQ208" s="22"/>
      <c r="ER208" s="22"/>
      <c r="ES208" s="22"/>
      <c r="ET208" s="22"/>
      <c r="EU208" s="22"/>
      <c r="EV208" s="22"/>
      <c r="EW208" s="22"/>
      <c r="EX208" s="22"/>
      <c r="EY208" s="22"/>
      <c r="EZ208" s="22"/>
      <c r="FA208" s="22"/>
      <c r="FB208" s="22"/>
      <c r="FC208" s="22"/>
      <c r="FD208" s="22"/>
      <c r="FE208" s="22"/>
      <c r="FF208" s="22"/>
      <c r="FG208" s="22"/>
      <c r="FH208" s="22"/>
      <c r="FI208" s="22"/>
      <c r="FJ208" s="22"/>
      <c r="FK208" s="22"/>
      <c r="FL208" s="22"/>
      <c r="FM208" s="22"/>
      <c r="FN208" s="22"/>
      <c r="FO208" s="22"/>
      <c r="FP208" s="22"/>
      <c r="FQ208" s="22"/>
      <c r="FR208" s="22"/>
      <c r="FS208" s="22"/>
      <c r="FT208" s="22"/>
      <c r="FU208" s="22"/>
      <c r="FV208" s="22"/>
      <c r="FW208" s="22"/>
      <c r="FX208" s="22"/>
      <c r="FY208" s="22"/>
      <c r="FZ208" s="22"/>
      <c r="GA208" s="22"/>
      <c r="GB208" s="22"/>
      <c r="GC208" s="22"/>
      <c r="GD208" s="22"/>
      <c r="GE208" s="22"/>
      <c r="GF208" s="22"/>
      <c r="GG208" s="22"/>
      <c r="GH208" s="22"/>
      <c r="GI208" s="22"/>
      <c r="GJ208" s="22"/>
      <c r="GK208" s="22"/>
      <c r="GL208" s="22"/>
      <c r="GM208" s="22"/>
      <c r="GN208" s="22"/>
      <c r="GO208" s="22"/>
      <c r="GP208" s="22"/>
      <c r="GQ208" s="22"/>
      <c r="GR208" s="22"/>
      <c r="GS208" s="22"/>
      <c r="GT208" s="22"/>
      <c r="GU208" s="22"/>
      <c r="GV208" s="22"/>
      <c r="GW208" s="22"/>
      <c r="GX208" s="22"/>
      <c r="GY208" s="22"/>
      <c r="GZ208" s="22"/>
      <c r="HA208" s="22"/>
      <c r="HB208" s="22"/>
      <c r="HC208" s="22"/>
      <c r="HD208" s="22"/>
      <c r="HE208" s="22"/>
      <c r="HF208" s="22"/>
      <c r="HG208" s="22"/>
      <c r="HH208" s="22"/>
      <c r="HI208" s="22"/>
      <c r="HJ208" s="22"/>
      <c r="HK208" s="22"/>
      <c r="HL208" s="22"/>
      <c r="HM208" s="22"/>
      <c r="HN208" s="22"/>
      <c r="HO208" s="22"/>
      <c r="HP208" s="22"/>
      <c r="HQ208" s="22"/>
      <c r="HR208" s="22"/>
      <c r="HS208" s="22"/>
      <c r="HT208" s="22"/>
      <c r="HU208" s="22"/>
      <c r="HV208" s="22"/>
      <c r="HW208" s="22"/>
      <c r="HX208" s="22"/>
      <c r="HY208" s="22"/>
      <c r="HZ208" s="22"/>
      <c r="IA208" s="22"/>
      <c r="IB208" s="22"/>
      <c r="IC208" s="22"/>
      <c r="ID208" s="22"/>
      <c r="IE208" s="22"/>
      <c r="IF208" s="22"/>
      <c r="IG208" s="22"/>
      <c r="IH208" s="22"/>
      <c r="II208" s="22"/>
    </row>
    <row r="209" spans="1:243" x14ac:dyDescent="0.25">
      <c r="A209" s="857" t="s">
        <v>25</v>
      </c>
      <c r="B209" s="858"/>
      <c r="C209" s="10" t="s">
        <v>37</v>
      </c>
      <c r="D209" s="179">
        <v>0.48799999999999999</v>
      </c>
      <c r="E209" s="179">
        <v>0.40275925789821826</v>
      </c>
      <c r="F209" s="254">
        <f t="shared" si="3"/>
        <v>-17.46736518479134</v>
      </c>
      <c r="G209" s="20"/>
      <c r="H209" s="22"/>
      <c r="I209" s="22"/>
      <c r="J209" s="258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  <c r="CG209" s="22"/>
      <c r="CH209" s="22"/>
      <c r="CI209" s="22"/>
      <c r="CJ209" s="22"/>
      <c r="CK209" s="22"/>
      <c r="CL209" s="22"/>
      <c r="CM209" s="22"/>
      <c r="CN209" s="22"/>
      <c r="CO209" s="22"/>
      <c r="CP209" s="22"/>
      <c r="CQ209" s="22"/>
      <c r="CR209" s="22"/>
      <c r="CS209" s="22"/>
      <c r="CT209" s="22"/>
      <c r="CU209" s="22"/>
      <c r="CV209" s="22"/>
      <c r="CW209" s="22"/>
      <c r="CX209" s="22"/>
      <c r="CY209" s="22"/>
      <c r="CZ209" s="22"/>
      <c r="DA209" s="22"/>
      <c r="DB209" s="22"/>
      <c r="DC209" s="22"/>
      <c r="DD209" s="22"/>
      <c r="DE209" s="22"/>
      <c r="DF209" s="22"/>
      <c r="DG209" s="22"/>
      <c r="DH209" s="22"/>
      <c r="DI209" s="22"/>
      <c r="DJ209" s="22"/>
      <c r="DK209" s="22"/>
      <c r="DL209" s="22"/>
      <c r="DM209" s="22"/>
      <c r="DN209" s="22"/>
      <c r="DO209" s="22"/>
      <c r="DP209" s="22"/>
      <c r="DQ209" s="22"/>
      <c r="DR209" s="22"/>
      <c r="DS209" s="22"/>
      <c r="DT209" s="22"/>
      <c r="DU209" s="22"/>
      <c r="DV209" s="22"/>
      <c r="DW209" s="22"/>
      <c r="DX209" s="22"/>
      <c r="DY209" s="22"/>
      <c r="DZ209" s="22"/>
      <c r="EA209" s="22"/>
      <c r="EB209" s="22"/>
      <c r="EC209" s="22"/>
      <c r="ED209" s="22"/>
      <c r="EE209" s="22"/>
      <c r="EF209" s="22"/>
      <c r="EG209" s="22"/>
      <c r="EH209" s="22"/>
      <c r="EI209" s="22"/>
      <c r="EJ209" s="22"/>
      <c r="EK209" s="22"/>
      <c r="EL209" s="22"/>
      <c r="EM209" s="22"/>
      <c r="EN209" s="22"/>
      <c r="EO209" s="22"/>
      <c r="EP209" s="22"/>
      <c r="EQ209" s="22"/>
      <c r="ER209" s="22"/>
      <c r="ES209" s="22"/>
      <c r="ET209" s="22"/>
      <c r="EU209" s="22"/>
      <c r="EV209" s="22"/>
      <c r="EW209" s="22"/>
      <c r="EX209" s="22"/>
      <c r="EY209" s="22"/>
      <c r="EZ209" s="22"/>
      <c r="FA209" s="22"/>
      <c r="FB209" s="22"/>
      <c r="FC209" s="22"/>
      <c r="FD209" s="22"/>
      <c r="FE209" s="22"/>
      <c r="FF209" s="22"/>
      <c r="FG209" s="22"/>
      <c r="FH209" s="22"/>
      <c r="FI209" s="22"/>
      <c r="FJ209" s="22"/>
      <c r="FK209" s="22"/>
      <c r="FL209" s="22"/>
      <c r="FM209" s="22"/>
      <c r="FN209" s="22"/>
      <c r="FO209" s="22"/>
      <c r="FP209" s="22"/>
      <c r="FQ209" s="22"/>
      <c r="FR209" s="22"/>
      <c r="FS209" s="22"/>
      <c r="FT209" s="22"/>
      <c r="FU209" s="22"/>
      <c r="FV209" s="22"/>
      <c r="FW209" s="22"/>
      <c r="FX209" s="22"/>
      <c r="FY209" s="22"/>
      <c r="FZ209" s="22"/>
      <c r="GA209" s="22"/>
      <c r="GB209" s="22"/>
      <c r="GC209" s="22"/>
      <c r="GD209" s="22"/>
      <c r="GE209" s="22"/>
      <c r="GF209" s="22"/>
      <c r="GG209" s="22"/>
      <c r="GH209" s="22"/>
      <c r="GI209" s="22"/>
      <c r="GJ209" s="22"/>
      <c r="GK209" s="22"/>
      <c r="GL209" s="22"/>
      <c r="GM209" s="22"/>
      <c r="GN209" s="22"/>
      <c r="GO209" s="22"/>
      <c r="GP209" s="22"/>
      <c r="GQ209" s="22"/>
      <c r="GR209" s="22"/>
      <c r="GS209" s="22"/>
      <c r="GT209" s="22"/>
      <c r="GU209" s="22"/>
      <c r="GV209" s="22"/>
      <c r="GW209" s="22"/>
      <c r="GX209" s="22"/>
      <c r="GY209" s="22"/>
      <c r="GZ209" s="22"/>
      <c r="HA209" s="22"/>
      <c r="HB209" s="22"/>
      <c r="HC209" s="22"/>
      <c r="HD209" s="22"/>
      <c r="HE209" s="22"/>
      <c r="HF209" s="22"/>
      <c r="HG209" s="22"/>
      <c r="HH209" s="22"/>
      <c r="HI209" s="22"/>
      <c r="HJ209" s="22"/>
      <c r="HK209" s="22"/>
      <c r="HL209" s="22"/>
      <c r="HM209" s="22"/>
      <c r="HN209" s="22"/>
      <c r="HO209" s="22"/>
      <c r="HP209" s="22"/>
      <c r="HQ209" s="22"/>
      <c r="HR209" s="22"/>
      <c r="HS209" s="22"/>
      <c r="HT209" s="22"/>
      <c r="HU209" s="22"/>
      <c r="HV209" s="22"/>
      <c r="HW209" s="22"/>
      <c r="HX209" s="22"/>
      <c r="HY209" s="22"/>
      <c r="HZ209" s="22"/>
      <c r="IA209" s="22"/>
      <c r="IB209" s="22"/>
      <c r="IC209" s="22"/>
      <c r="ID209" s="22"/>
      <c r="IE209" s="22"/>
      <c r="IF209" s="22"/>
      <c r="IG209" s="22"/>
      <c r="IH209" s="22"/>
      <c r="II209" s="22"/>
    </row>
    <row r="210" spans="1:243" x14ac:dyDescent="0.25">
      <c r="A210" s="857" t="s">
        <v>26</v>
      </c>
      <c r="B210" s="858"/>
      <c r="C210" s="10" t="s">
        <v>37</v>
      </c>
      <c r="D210" s="37"/>
      <c r="E210" s="37"/>
      <c r="F210" s="254"/>
      <c r="G210" s="20"/>
      <c r="H210" s="22"/>
      <c r="I210" s="22"/>
      <c r="J210" s="258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  <c r="CG210" s="22"/>
      <c r="CH210" s="22"/>
      <c r="CI210" s="22"/>
      <c r="CJ210" s="22"/>
      <c r="CK210" s="22"/>
      <c r="CL210" s="22"/>
      <c r="CM210" s="22"/>
      <c r="CN210" s="22"/>
      <c r="CO210" s="22"/>
      <c r="CP210" s="22"/>
      <c r="CQ210" s="22"/>
      <c r="CR210" s="22"/>
      <c r="CS210" s="22"/>
      <c r="CT210" s="22"/>
      <c r="CU210" s="22"/>
      <c r="CV210" s="22"/>
      <c r="CW210" s="22"/>
      <c r="CX210" s="22"/>
      <c r="CY210" s="22"/>
      <c r="CZ210" s="22"/>
      <c r="DA210" s="22"/>
      <c r="DB210" s="22"/>
      <c r="DC210" s="22"/>
      <c r="DD210" s="22"/>
      <c r="DE210" s="22"/>
      <c r="DF210" s="22"/>
      <c r="DG210" s="22"/>
      <c r="DH210" s="22"/>
      <c r="DI210" s="22"/>
      <c r="DJ210" s="22"/>
      <c r="DK210" s="22"/>
      <c r="DL210" s="22"/>
      <c r="DM210" s="22"/>
      <c r="DN210" s="22"/>
      <c r="DO210" s="22"/>
      <c r="DP210" s="22"/>
      <c r="DQ210" s="22"/>
      <c r="DR210" s="22"/>
      <c r="DS210" s="22"/>
      <c r="DT210" s="22"/>
      <c r="DU210" s="22"/>
      <c r="DV210" s="22"/>
      <c r="DW210" s="22"/>
      <c r="DX210" s="22"/>
      <c r="DY210" s="22"/>
      <c r="DZ210" s="22"/>
      <c r="EA210" s="22"/>
      <c r="EB210" s="22"/>
      <c r="EC210" s="22"/>
      <c r="ED210" s="22"/>
      <c r="EE210" s="22"/>
      <c r="EF210" s="22"/>
      <c r="EG210" s="22"/>
      <c r="EH210" s="22"/>
      <c r="EI210" s="22"/>
      <c r="EJ210" s="22"/>
      <c r="EK210" s="22"/>
      <c r="EL210" s="22"/>
      <c r="EM210" s="22"/>
      <c r="EN210" s="22"/>
      <c r="EO210" s="22"/>
      <c r="EP210" s="22"/>
      <c r="EQ210" s="22"/>
      <c r="ER210" s="22"/>
      <c r="ES210" s="22"/>
      <c r="ET210" s="22"/>
      <c r="EU210" s="22"/>
      <c r="EV210" s="22"/>
      <c r="EW210" s="22"/>
      <c r="EX210" s="22"/>
      <c r="EY210" s="22"/>
      <c r="EZ210" s="22"/>
      <c r="FA210" s="22"/>
      <c r="FB210" s="22"/>
      <c r="FC210" s="22"/>
      <c r="FD210" s="22"/>
      <c r="FE210" s="22"/>
      <c r="FF210" s="22"/>
      <c r="FG210" s="22"/>
      <c r="FH210" s="22"/>
      <c r="FI210" s="22"/>
      <c r="FJ210" s="22"/>
      <c r="FK210" s="22"/>
      <c r="FL210" s="22"/>
      <c r="FM210" s="22"/>
      <c r="FN210" s="22"/>
      <c r="FO210" s="22"/>
      <c r="FP210" s="22"/>
      <c r="FQ210" s="22"/>
      <c r="FR210" s="22"/>
      <c r="FS210" s="22"/>
      <c r="FT210" s="22"/>
      <c r="FU210" s="22"/>
      <c r="FV210" s="22"/>
      <c r="FW210" s="22"/>
      <c r="FX210" s="22"/>
      <c r="FY210" s="22"/>
      <c r="FZ210" s="22"/>
      <c r="GA210" s="22"/>
      <c r="GB210" s="22"/>
      <c r="GC210" s="22"/>
      <c r="GD210" s="22"/>
      <c r="GE210" s="22"/>
      <c r="GF210" s="22"/>
      <c r="GG210" s="22"/>
      <c r="GH210" s="22"/>
      <c r="GI210" s="22"/>
      <c r="GJ210" s="22"/>
      <c r="GK210" s="22"/>
      <c r="GL210" s="22"/>
      <c r="GM210" s="22"/>
      <c r="GN210" s="22"/>
      <c r="GO210" s="22"/>
      <c r="GP210" s="22"/>
      <c r="GQ210" s="22"/>
      <c r="GR210" s="22"/>
      <c r="GS210" s="22"/>
      <c r="GT210" s="22"/>
      <c r="GU210" s="22"/>
      <c r="GV210" s="22"/>
      <c r="GW210" s="22"/>
      <c r="GX210" s="22"/>
      <c r="GY210" s="22"/>
      <c r="GZ210" s="22"/>
      <c r="HA210" s="22"/>
      <c r="HB210" s="22"/>
      <c r="HC210" s="22"/>
      <c r="HD210" s="22"/>
      <c r="HE210" s="22"/>
      <c r="HF210" s="22"/>
      <c r="HG210" s="22"/>
      <c r="HH210" s="22"/>
      <c r="HI210" s="22"/>
      <c r="HJ210" s="22"/>
      <c r="HK210" s="22"/>
      <c r="HL210" s="22"/>
      <c r="HM210" s="22"/>
      <c r="HN210" s="22"/>
      <c r="HO210" s="22"/>
      <c r="HP210" s="22"/>
      <c r="HQ210" s="22"/>
      <c r="HR210" s="22"/>
      <c r="HS210" s="22"/>
      <c r="HT210" s="22"/>
      <c r="HU210" s="22"/>
      <c r="HV210" s="22"/>
      <c r="HW210" s="22"/>
      <c r="HX210" s="22"/>
      <c r="HY210" s="22"/>
      <c r="HZ210" s="22"/>
      <c r="IA210" s="22"/>
      <c r="IB210" s="22"/>
      <c r="IC210" s="22"/>
      <c r="ID210" s="22"/>
      <c r="IE210" s="22"/>
      <c r="IF210" s="22"/>
      <c r="IG210" s="22"/>
      <c r="IH210" s="22"/>
      <c r="II210" s="22"/>
    </row>
    <row r="211" spans="1:243" x14ac:dyDescent="0.25">
      <c r="A211" s="186" t="s">
        <v>201</v>
      </c>
      <c r="D211" s="251"/>
      <c r="E211" s="251"/>
      <c r="F211" s="40"/>
      <c r="G211" s="4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  <c r="CG211" s="22"/>
      <c r="CH211" s="22"/>
      <c r="CI211" s="22"/>
      <c r="CJ211" s="22"/>
      <c r="CK211" s="22"/>
      <c r="CL211" s="22"/>
      <c r="CM211" s="22"/>
      <c r="CN211" s="22"/>
      <c r="CO211" s="22"/>
      <c r="CP211" s="22"/>
      <c r="CQ211" s="22"/>
      <c r="CR211" s="22"/>
      <c r="CS211" s="22"/>
      <c r="CT211" s="22"/>
      <c r="CU211" s="22"/>
      <c r="CV211" s="22"/>
      <c r="CW211" s="22"/>
      <c r="CX211" s="22"/>
      <c r="CY211" s="22"/>
      <c r="CZ211" s="22"/>
      <c r="DA211" s="22"/>
      <c r="DB211" s="22"/>
      <c r="DC211" s="22"/>
      <c r="DD211" s="22"/>
      <c r="DE211" s="22"/>
      <c r="DF211" s="22"/>
      <c r="DG211" s="22"/>
      <c r="DH211" s="22"/>
      <c r="DI211" s="22"/>
      <c r="DJ211" s="22"/>
      <c r="DK211" s="22"/>
      <c r="DL211" s="22"/>
      <c r="DM211" s="22"/>
      <c r="DN211" s="22"/>
      <c r="DO211" s="22"/>
      <c r="DP211" s="22"/>
      <c r="DQ211" s="22"/>
      <c r="DR211" s="22"/>
      <c r="DS211" s="22"/>
      <c r="DT211" s="22"/>
      <c r="DU211" s="22"/>
      <c r="DV211" s="22"/>
      <c r="DW211" s="22"/>
      <c r="DX211" s="22"/>
      <c r="DY211" s="22"/>
      <c r="DZ211" s="22"/>
      <c r="EA211" s="22"/>
      <c r="EB211" s="22"/>
      <c r="EC211" s="22"/>
      <c r="ED211" s="22"/>
      <c r="EE211" s="22"/>
      <c r="EF211" s="22"/>
      <c r="EG211" s="22"/>
      <c r="EH211" s="22"/>
      <c r="EI211" s="22"/>
      <c r="EJ211" s="22"/>
      <c r="EK211" s="22"/>
      <c r="EL211" s="22"/>
      <c r="EM211" s="22"/>
      <c r="EN211" s="22"/>
      <c r="EO211" s="22"/>
      <c r="EP211" s="22"/>
      <c r="EQ211" s="22"/>
      <c r="ER211" s="22"/>
      <c r="ES211" s="22"/>
      <c r="ET211" s="22"/>
      <c r="EU211" s="22"/>
      <c r="EV211" s="22"/>
      <c r="EW211" s="22"/>
      <c r="EX211" s="22"/>
      <c r="EY211" s="22"/>
      <c r="EZ211" s="22"/>
      <c r="FA211" s="22"/>
      <c r="FB211" s="22"/>
      <c r="FC211" s="22"/>
      <c r="FD211" s="22"/>
      <c r="FE211" s="22"/>
      <c r="FF211" s="22"/>
      <c r="FG211" s="22"/>
      <c r="FH211" s="22"/>
      <c r="FI211" s="22"/>
      <c r="FJ211" s="22"/>
      <c r="FK211" s="22"/>
      <c r="FL211" s="22"/>
      <c r="FM211" s="22"/>
      <c r="FN211" s="22"/>
      <c r="FO211" s="22"/>
      <c r="FP211" s="22"/>
      <c r="FQ211" s="22"/>
      <c r="FR211" s="22"/>
      <c r="FS211" s="22"/>
      <c r="FT211" s="22"/>
      <c r="FU211" s="22"/>
      <c r="FV211" s="22"/>
      <c r="FW211" s="22"/>
      <c r="FX211" s="22"/>
      <c r="FY211" s="22"/>
      <c r="FZ211" s="22"/>
      <c r="GA211" s="22"/>
      <c r="GB211" s="22"/>
      <c r="GC211" s="22"/>
      <c r="GD211" s="22"/>
      <c r="GE211" s="22"/>
      <c r="GF211" s="22"/>
      <c r="GG211" s="22"/>
      <c r="GH211" s="22"/>
      <c r="GI211" s="22"/>
      <c r="GJ211" s="22"/>
      <c r="GK211" s="22"/>
      <c r="GL211" s="22"/>
      <c r="GM211" s="22"/>
      <c r="GN211" s="22"/>
      <c r="GO211" s="22"/>
      <c r="GP211" s="22"/>
      <c r="GQ211" s="22"/>
      <c r="GR211" s="22"/>
      <c r="GS211" s="22"/>
      <c r="GT211" s="22"/>
      <c r="GU211" s="22"/>
      <c r="GV211" s="22"/>
      <c r="GW211" s="22"/>
      <c r="GX211" s="22"/>
      <c r="GY211" s="22"/>
      <c r="GZ211" s="22"/>
      <c r="HA211" s="22"/>
      <c r="HB211" s="22"/>
      <c r="HC211" s="22"/>
      <c r="HD211" s="22"/>
      <c r="HE211" s="22"/>
      <c r="HF211" s="22"/>
      <c r="HG211" s="22"/>
      <c r="HH211" s="22"/>
      <c r="HI211" s="22"/>
      <c r="HJ211" s="22"/>
      <c r="HK211" s="22"/>
      <c r="HL211" s="22"/>
      <c r="HM211" s="22"/>
      <c r="HN211" s="22"/>
      <c r="HO211" s="22"/>
      <c r="HP211" s="22"/>
      <c r="HQ211" s="22"/>
      <c r="HR211" s="22"/>
      <c r="HS211" s="22"/>
      <c r="HT211" s="22"/>
      <c r="HU211" s="22"/>
      <c r="HV211" s="22"/>
      <c r="HW211" s="22"/>
      <c r="HX211" s="22"/>
      <c r="HY211" s="22"/>
      <c r="HZ211" s="22"/>
      <c r="IA211" s="22"/>
      <c r="IB211" s="22"/>
      <c r="IC211" s="22"/>
      <c r="ID211" s="22"/>
      <c r="IE211" s="22"/>
      <c r="IF211" s="22"/>
      <c r="IG211" s="22"/>
      <c r="IH211" s="22"/>
      <c r="II211" s="22"/>
    </row>
    <row r="212" spans="1:243" x14ac:dyDescent="0.25">
      <c r="A212" s="886" t="s">
        <v>202</v>
      </c>
      <c r="B212" s="886"/>
      <c r="C212" s="886"/>
      <c r="D212" s="886"/>
      <c r="E212" s="886"/>
      <c r="F212" s="886"/>
      <c r="G212" s="886"/>
      <c r="H212" s="886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  <c r="CG212" s="22"/>
      <c r="CH212" s="22"/>
      <c r="CI212" s="22"/>
      <c r="CJ212" s="22"/>
      <c r="CK212" s="22"/>
      <c r="CL212" s="22"/>
      <c r="CM212" s="22"/>
      <c r="CN212" s="22"/>
      <c r="CO212" s="22"/>
      <c r="CP212" s="22"/>
      <c r="CQ212" s="22"/>
      <c r="CR212" s="22"/>
      <c r="CS212" s="22"/>
      <c r="CT212" s="22"/>
      <c r="CU212" s="22"/>
      <c r="CV212" s="22"/>
      <c r="CW212" s="22"/>
      <c r="CX212" s="22"/>
      <c r="CY212" s="22"/>
      <c r="CZ212" s="22"/>
      <c r="DA212" s="22"/>
      <c r="DB212" s="22"/>
      <c r="DC212" s="22"/>
      <c r="DD212" s="22"/>
      <c r="DE212" s="22"/>
      <c r="DF212" s="22"/>
      <c r="DG212" s="22"/>
      <c r="DH212" s="22"/>
      <c r="DI212" s="22"/>
      <c r="DJ212" s="22"/>
      <c r="DK212" s="22"/>
      <c r="DL212" s="22"/>
      <c r="DM212" s="22"/>
      <c r="DN212" s="22"/>
      <c r="DO212" s="22"/>
      <c r="DP212" s="22"/>
      <c r="DQ212" s="22"/>
      <c r="DR212" s="22"/>
      <c r="DS212" s="22"/>
      <c r="DT212" s="22"/>
      <c r="DU212" s="22"/>
      <c r="DV212" s="22"/>
      <c r="DW212" s="22"/>
      <c r="DX212" s="22"/>
      <c r="DY212" s="22"/>
      <c r="DZ212" s="22"/>
      <c r="EA212" s="22"/>
      <c r="EB212" s="22"/>
      <c r="EC212" s="22"/>
      <c r="ED212" s="22"/>
      <c r="EE212" s="22"/>
      <c r="EF212" s="22"/>
      <c r="EG212" s="22"/>
      <c r="EH212" s="22"/>
      <c r="EI212" s="22"/>
      <c r="EJ212" s="22"/>
      <c r="EK212" s="22"/>
      <c r="EL212" s="22"/>
      <c r="EM212" s="22"/>
      <c r="EN212" s="22"/>
      <c r="EO212" s="22"/>
      <c r="EP212" s="22"/>
      <c r="EQ212" s="22"/>
      <c r="ER212" s="22"/>
      <c r="ES212" s="22"/>
      <c r="ET212" s="22"/>
      <c r="EU212" s="22"/>
      <c r="EV212" s="22"/>
      <c r="EW212" s="22"/>
      <c r="EX212" s="22"/>
      <c r="EY212" s="22"/>
      <c r="EZ212" s="22"/>
      <c r="FA212" s="22"/>
      <c r="FB212" s="22"/>
      <c r="FC212" s="22"/>
      <c r="FD212" s="22"/>
      <c r="FE212" s="22"/>
      <c r="FF212" s="22"/>
      <c r="FG212" s="22"/>
      <c r="FH212" s="22"/>
      <c r="FI212" s="22"/>
      <c r="FJ212" s="22"/>
      <c r="FK212" s="22"/>
      <c r="FL212" s="22"/>
      <c r="FM212" s="22"/>
      <c r="FN212" s="22"/>
      <c r="FO212" s="22"/>
      <c r="FP212" s="22"/>
      <c r="FQ212" s="22"/>
      <c r="FR212" s="22"/>
      <c r="FS212" s="22"/>
      <c r="FT212" s="22"/>
      <c r="FU212" s="22"/>
      <c r="FV212" s="22"/>
      <c r="FW212" s="22"/>
      <c r="FX212" s="22"/>
      <c r="FY212" s="22"/>
      <c r="FZ212" s="22"/>
      <c r="GA212" s="22"/>
      <c r="GB212" s="22"/>
      <c r="GC212" s="22"/>
      <c r="GD212" s="22"/>
      <c r="GE212" s="22"/>
      <c r="GF212" s="22"/>
      <c r="GG212" s="22"/>
      <c r="GH212" s="22"/>
      <c r="GI212" s="22"/>
      <c r="GJ212" s="22"/>
      <c r="GK212" s="22"/>
      <c r="GL212" s="22"/>
      <c r="GM212" s="22"/>
      <c r="GN212" s="22"/>
      <c r="GO212" s="22"/>
      <c r="GP212" s="22"/>
      <c r="GQ212" s="22"/>
      <c r="GR212" s="22"/>
      <c r="GS212" s="22"/>
      <c r="GT212" s="22"/>
      <c r="GU212" s="22"/>
      <c r="GV212" s="22"/>
      <c r="GW212" s="22"/>
      <c r="GX212" s="22"/>
      <c r="GY212" s="22"/>
      <c r="GZ212" s="22"/>
      <c r="HA212" s="22"/>
      <c r="HB212" s="22"/>
      <c r="HC212" s="22"/>
      <c r="HD212" s="22"/>
      <c r="HE212" s="22"/>
      <c r="HF212" s="22"/>
      <c r="HG212" s="22"/>
      <c r="HH212" s="22"/>
      <c r="HI212" s="22"/>
      <c r="HJ212" s="22"/>
      <c r="HK212" s="22"/>
      <c r="HL212" s="22"/>
      <c r="HM212" s="22"/>
      <c r="HN212" s="22"/>
      <c r="HO212" s="22"/>
      <c r="HP212" s="22"/>
      <c r="HQ212" s="22"/>
      <c r="HR212" s="22"/>
      <c r="HS212" s="22"/>
      <c r="HT212" s="22"/>
      <c r="HU212" s="22"/>
      <c r="HV212" s="22"/>
      <c r="HW212" s="22"/>
      <c r="HX212" s="22"/>
      <c r="HY212" s="22"/>
      <c r="HZ212" s="22"/>
      <c r="IA212" s="22"/>
      <c r="IB212" s="22"/>
      <c r="IC212" s="22"/>
      <c r="ID212" s="22"/>
      <c r="IE212" s="22"/>
      <c r="IF212" s="22"/>
      <c r="IG212" s="22"/>
      <c r="IH212" s="22"/>
      <c r="II212" s="22"/>
    </row>
    <row r="213" spans="1:243" x14ac:dyDescent="0.25">
      <c r="A213" s="3" t="s">
        <v>81</v>
      </c>
      <c r="D213" s="38"/>
      <c r="E213" s="38"/>
      <c r="F213" s="40"/>
      <c r="G213" s="4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22"/>
      <c r="CG213" s="22"/>
      <c r="CH213" s="22"/>
      <c r="CI213" s="22"/>
      <c r="CJ213" s="22"/>
      <c r="CK213" s="22"/>
      <c r="CL213" s="22"/>
      <c r="CM213" s="22"/>
      <c r="CN213" s="22"/>
      <c r="CO213" s="22"/>
      <c r="CP213" s="22"/>
      <c r="CQ213" s="22"/>
      <c r="CR213" s="22"/>
      <c r="CS213" s="22"/>
      <c r="CT213" s="22"/>
      <c r="CU213" s="22"/>
      <c r="CV213" s="22"/>
      <c r="CW213" s="22"/>
      <c r="CX213" s="22"/>
      <c r="CY213" s="22"/>
      <c r="CZ213" s="22"/>
      <c r="DA213" s="22"/>
      <c r="DB213" s="22"/>
      <c r="DC213" s="22"/>
      <c r="DD213" s="22"/>
      <c r="DE213" s="22"/>
      <c r="DF213" s="22"/>
      <c r="DG213" s="22"/>
      <c r="DH213" s="22"/>
      <c r="DI213" s="22"/>
      <c r="DJ213" s="22"/>
      <c r="DK213" s="22"/>
      <c r="DL213" s="22"/>
      <c r="DM213" s="22"/>
      <c r="DN213" s="22"/>
      <c r="DO213" s="22"/>
      <c r="DP213" s="22"/>
      <c r="DQ213" s="22"/>
      <c r="DR213" s="22"/>
      <c r="DS213" s="22"/>
      <c r="DT213" s="22"/>
      <c r="DU213" s="22"/>
      <c r="DV213" s="22"/>
      <c r="DW213" s="22"/>
      <c r="DX213" s="22"/>
      <c r="DY213" s="22"/>
      <c r="DZ213" s="22"/>
      <c r="EA213" s="22"/>
      <c r="EB213" s="22"/>
      <c r="EC213" s="22"/>
      <c r="ED213" s="22"/>
      <c r="EE213" s="22"/>
      <c r="EF213" s="22"/>
      <c r="EG213" s="22"/>
      <c r="EH213" s="22"/>
      <c r="EI213" s="22"/>
      <c r="EJ213" s="22"/>
      <c r="EK213" s="22"/>
      <c r="EL213" s="22"/>
      <c r="EM213" s="22"/>
      <c r="EN213" s="22"/>
      <c r="EO213" s="22"/>
      <c r="EP213" s="22"/>
      <c r="EQ213" s="22"/>
      <c r="ER213" s="22"/>
      <c r="ES213" s="22"/>
      <c r="ET213" s="22"/>
      <c r="EU213" s="22"/>
      <c r="EV213" s="22"/>
      <c r="EW213" s="22"/>
      <c r="EX213" s="22"/>
      <c r="EY213" s="22"/>
      <c r="EZ213" s="22"/>
      <c r="FA213" s="22"/>
      <c r="FB213" s="22"/>
      <c r="FC213" s="22"/>
      <c r="FD213" s="22"/>
      <c r="FE213" s="22"/>
      <c r="FF213" s="22"/>
      <c r="FG213" s="22"/>
      <c r="FH213" s="22"/>
      <c r="FI213" s="22"/>
      <c r="FJ213" s="22"/>
      <c r="FK213" s="22"/>
      <c r="FL213" s="22"/>
      <c r="FM213" s="22"/>
      <c r="FN213" s="22"/>
      <c r="FO213" s="22"/>
      <c r="FP213" s="22"/>
      <c r="FQ213" s="22"/>
      <c r="FR213" s="22"/>
      <c r="FS213" s="22"/>
      <c r="FT213" s="22"/>
      <c r="FU213" s="22"/>
      <c r="FV213" s="22"/>
      <c r="FW213" s="22"/>
      <c r="FX213" s="22"/>
      <c r="FY213" s="22"/>
      <c r="FZ213" s="22"/>
      <c r="GA213" s="22"/>
      <c r="GB213" s="22"/>
      <c r="GC213" s="22"/>
      <c r="GD213" s="22"/>
      <c r="GE213" s="22"/>
      <c r="GF213" s="22"/>
      <c r="GG213" s="22"/>
      <c r="GH213" s="22"/>
      <c r="GI213" s="22"/>
      <c r="GJ213" s="22"/>
      <c r="GK213" s="22"/>
      <c r="GL213" s="22"/>
      <c r="GM213" s="22"/>
      <c r="GN213" s="22"/>
      <c r="GO213" s="22"/>
      <c r="GP213" s="22"/>
      <c r="GQ213" s="22"/>
      <c r="GR213" s="22"/>
      <c r="GS213" s="22"/>
      <c r="GT213" s="22"/>
      <c r="GU213" s="22"/>
      <c r="GV213" s="22"/>
      <c r="GW213" s="22"/>
      <c r="GX213" s="22"/>
      <c r="GY213" s="22"/>
      <c r="GZ213" s="22"/>
      <c r="HA213" s="22"/>
      <c r="HB213" s="22"/>
      <c r="HC213" s="22"/>
      <c r="HD213" s="22"/>
      <c r="HE213" s="22"/>
      <c r="HF213" s="22"/>
      <c r="HG213" s="22"/>
      <c r="HH213" s="22"/>
      <c r="HI213" s="22"/>
      <c r="HJ213" s="22"/>
      <c r="HK213" s="22"/>
      <c r="HL213" s="22"/>
      <c r="HM213" s="22"/>
      <c r="HN213" s="22"/>
      <c r="HO213" s="22"/>
      <c r="HP213" s="22"/>
      <c r="HQ213" s="22"/>
      <c r="HR213" s="22"/>
      <c r="HS213" s="22"/>
      <c r="HT213" s="22"/>
      <c r="HU213" s="22"/>
      <c r="HV213" s="22"/>
      <c r="HW213" s="22"/>
      <c r="HX213" s="22"/>
      <c r="HY213" s="22"/>
      <c r="HZ213" s="22"/>
      <c r="IA213" s="22"/>
      <c r="IB213" s="22"/>
      <c r="IC213" s="22"/>
      <c r="ID213" s="22"/>
      <c r="IE213" s="22"/>
      <c r="IF213" s="22"/>
      <c r="IG213" s="22"/>
      <c r="IH213" s="22"/>
      <c r="II213" s="22"/>
    </row>
    <row r="214" spans="1:243" x14ac:dyDescent="0.25">
      <c r="A214" s="859"/>
      <c r="B214" s="859"/>
      <c r="C214" s="859"/>
      <c r="D214" s="859"/>
      <c r="E214" s="859"/>
      <c r="F214" s="859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  <c r="CA214" s="22"/>
      <c r="CB214" s="22"/>
      <c r="CC214" s="22"/>
      <c r="CD214" s="22"/>
      <c r="CE214" s="22"/>
      <c r="CF214" s="22"/>
      <c r="CG214" s="22"/>
      <c r="CH214" s="22"/>
      <c r="CI214" s="22"/>
      <c r="CJ214" s="22"/>
      <c r="CK214" s="22"/>
      <c r="CL214" s="22"/>
      <c r="CM214" s="22"/>
      <c r="CN214" s="22"/>
      <c r="CO214" s="22"/>
      <c r="CP214" s="22"/>
      <c r="CQ214" s="22"/>
      <c r="CR214" s="22"/>
      <c r="CS214" s="22"/>
      <c r="CT214" s="22"/>
      <c r="CU214" s="22"/>
      <c r="CV214" s="22"/>
      <c r="CW214" s="22"/>
      <c r="CX214" s="22"/>
      <c r="CY214" s="22"/>
      <c r="CZ214" s="22"/>
      <c r="DA214" s="22"/>
      <c r="DB214" s="22"/>
      <c r="DC214" s="22"/>
      <c r="DD214" s="22"/>
      <c r="DE214" s="22"/>
      <c r="DF214" s="22"/>
      <c r="DG214" s="22"/>
      <c r="DH214" s="22"/>
      <c r="DI214" s="22"/>
      <c r="DJ214" s="22"/>
      <c r="DK214" s="22"/>
      <c r="DL214" s="22"/>
      <c r="DM214" s="22"/>
      <c r="DN214" s="22"/>
      <c r="DO214" s="22"/>
      <c r="DP214" s="22"/>
      <c r="DQ214" s="22"/>
      <c r="DR214" s="22"/>
      <c r="DS214" s="22"/>
      <c r="DT214" s="22"/>
      <c r="DU214" s="22"/>
      <c r="DV214" s="22"/>
      <c r="DW214" s="22"/>
      <c r="DX214" s="22"/>
      <c r="DY214" s="22"/>
      <c r="DZ214" s="22"/>
      <c r="EA214" s="22"/>
      <c r="EB214" s="22"/>
      <c r="EC214" s="22"/>
      <c r="ED214" s="22"/>
      <c r="EE214" s="22"/>
      <c r="EF214" s="22"/>
      <c r="EG214" s="22"/>
      <c r="EH214" s="22"/>
      <c r="EI214" s="22"/>
      <c r="EJ214" s="22"/>
      <c r="EK214" s="22"/>
      <c r="EL214" s="22"/>
      <c r="EM214" s="22"/>
      <c r="EN214" s="22"/>
      <c r="EO214" s="22"/>
      <c r="EP214" s="22"/>
      <c r="EQ214" s="22"/>
      <c r="ER214" s="22"/>
      <c r="ES214" s="22"/>
      <c r="ET214" s="22"/>
      <c r="EU214" s="22"/>
      <c r="EV214" s="22"/>
      <c r="EW214" s="22"/>
      <c r="EX214" s="22"/>
      <c r="EY214" s="22"/>
      <c r="EZ214" s="22"/>
      <c r="FA214" s="22"/>
      <c r="FB214" s="22"/>
      <c r="FC214" s="22"/>
      <c r="FD214" s="22"/>
      <c r="FE214" s="22"/>
      <c r="FF214" s="22"/>
      <c r="FG214" s="22"/>
      <c r="FH214" s="22"/>
      <c r="FI214" s="22"/>
      <c r="FJ214" s="22"/>
      <c r="FK214" s="22"/>
      <c r="FL214" s="22"/>
      <c r="FM214" s="22"/>
      <c r="FN214" s="22"/>
      <c r="FO214" s="22"/>
      <c r="FP214" s="22"/>
      <c r="FQ214" s="22"/>
      <c r="FR214" s="22"/>
      <c r="FS214" s="22"/>
      <c r="FT214" s="22"/>
      <c r="FU214" s="22"/>
      <c r="FV214" s="22"/>
      <c r="FW214" s="22"/>
      <c r="FX214" s="22"/>
      <c r="FY214" s="22"/>
      <c r="FZ214" s="22"/>
      <c r="GA214" s="22"/>
      <c r="GB214" s="22"/>
      <c r="GC214" s="22"/>
      <c r="GD214" s="22"/>
      <c r="GE214" s="22"/>
      <c r="GF214" s="22"/>
      <c r="GG214" s="22"/>
      <c r="GH214" s="22"/>
      <c r="GI214" s="22"/>
      <c r="GJ214" s="22"/>
      <c r="GK214" s="22"/>
      <c r="GL214" s="22"/>
      <c r="GM214" s="22"/>
      <c r="GN214" s="22"/>
      <c r="GO214" s="22"/>
      <c r="GP214" s="22"/>
      <c r="GQ214" s="22"/>
      <c r="GR214" s="22"/>
      <c r="GS214" s="22"/>
      <c r="GT214" s="22"/>
      <c r="GU214" s="22"/>
      <c r="GV214" s="22"/>
      <c r="GW214" s="22"/>
      <c r="GX214" s="22"/>
      <c r="GY214" s="22"/>
      <c r="GZ214" s="22"/>
      <c r="HA214" s="22"/>
      <c r="HB214" s="22"/>
      <c r="HC214" s="22"/>
      <c r="HD214" s="22"/>
      <c r="HE214" s="22"/>
      <c r="HF214" s="22"/>
      <c r="HG214" s="22"/>
      <c r="HH214" s="22"/>
      <c r="HI214" s="22"/>
      <c r="HJ214" s="22"/>
      <c r="HK214" s="22"/>
      <c r="HL214" s="22"/>
      <c r="HM214" s="22"/>
      <c r="HN214" s="22"/>
      <c r="HO214" s="22"/>
      <c r="HP214" s="22"/>
      <c r="HQ214" s="22"/>
      <c r="HR214" s="22"/>
      <c r="HS214" s="22"/>
      <c r="HT214" s="22"/>
      <c r="HU214" s="22"/>
      <c r="HV214" s="22"/>
      <c r="HW214" s="22"/>
      <c r="HX214" s="22"/>
      <c r="HY214" s="22"/>
      <c r="HZ214" s="22"/>
      <c r="IA214" s="22"/>
      <c r="IB214" s="22"/>
      <c r="IC214" s="22"/>
      <c r="ID214" s="22"/>
      <c r="IE214" s="22"/>
      <c r="IF214" s="22"/>
      <c r="IG214" s="22"/>
      <c r="IH214" s="22"/>
      <c r="II214" s="22"/>
    </row>
    <row r="215" spans="1:243" s="41" customFormat="1" ht="15.75" x14ac:dyDescent="0.25">
      <c r="B215" s="42"/>
      <c r="D215" s="885" t="s">
        <v>223</v>
      </c>
      <c r="E215" s="885"/>
      <c r="F215" s="885"/>
      <c r="G215" s="885"/>
      <c r="I215" s="43"/>
      <c r="J215" s="43"/>
      <c r="T215" s="44"/>
      <c r="U215" s="44"/>
    </row>
    <row r="216" spans="1:243" s="41" customFormat="1" ht="15.75" x14ac:dyDescent="0.25">
      <c r="A216" s="860" t="s">
        <v>83</v>
      </c>
      <c r="B216" s="860"/>
      <c r="D216" s="45"/>
      <c r="E216" s="45"/>
      <c r="F216" s="45" t="s">
        <v>84</v>
      </c>
      <c r="G216" s="45"/>
      <c r="I216" s="45"/>
      <c r="J216" s="45"/>
    </row>
    <row r="217" spans="1:243" s="41" customFormat="1" ht="15.75" x14ac:dyDescent="0.25">
      <c r="A217" s="861" t="s">
        <v>85</v>
      </c>
      <c r="B217" s="861"/>
      <c r="D217" s="46"/>
      <c r="E217" s="46"/>
      <c r="F217" s="46" t="s">
        <v>86</v>
      </c>
      <c r="G217" s="46"/>
      <c r="I217" s="46"/>
      <c r="J217" s="46"/>
    </row>
    <row r="218" spans="1:243" s="41" customFormat="1" ht="15.75" x14ac:dyDescent="0.25">
      <c r="I218" s="47"/>
    </row>
    <row r="219" spans="1:243" s="41" customFormat="1" ht="15.75" x14ac:dyDescent="0.25">
      <c r="I219" s="47"/>
    </row>
    <row r="220" spans="1:243" s="41" customFormat="1" ht="15.75" x14ac:dyDescent="0.25">
      <c r="I220" s="47"/>
    </row>
    <row r="221" spans="1:243" s="41" customFormat="1" ht="15.75" x14ac:dyDescent="0.25">
      <c r="I221" s="47"/>
    </row>
    <row r="222" spans="1:243" s="48" customFormat="1" ht="15.75" x14ac:dyDescent="0.25">
      <c r="A222" s="862" t="s">
        <v>87</v>
      </c>
      <c r="B222" s="862"/>
      <c r="D222" s="49"/>
      <c r="E222" s="49"/>
      <c r="F222" s="49" t="s">
        <v>88</v>
      </c>
      <c r="G222" s="49"/>
      <c r="I222" s="49"/>
      <c r="J222" s="49"/>
    </row>
    <row r="223" spans="1:243" x14ac:dyDescent="0.25">
      <c r="E223" s="4"/>
    </row>
    <row r="224" spans="1:243" x14ac:dyDescent="0.25">
      <c r="E224" s="4"/>
    </row>
    <row r="225" spans="5:5" x14ac:dyDescent="0.25">
      <c r="E225" s="4"/>
    </row>
    <row r="226" spans="5:5" x14ac:dyDescent="0.25">
      <c r="E226" s="4"/>
    </row>
    <row r="227" spans="5:5" x14ac:dyDescent="0.25">
      <c r="E227" s="4"/>
    </row>
    <row r="228" spans="5:5" x14ac:dyDescent="0.25">
      <c r="E228" s="4"/>
    </row>
    <row r="229" spans="5:5" x14ac:dyDescent="0.25">
      <c r="E229" s="4"/>
    </row>
    <row r="230" spans="5:5" x14ac:dyDescent="0.25">
      <c r="E230" s="4"/>
    </row>
    <row r="231" spans="5:5" x14ac:dyDescent="0.25">
      <c r="E231" s="4"/>
    </row>
    <row r="232" spans="5:5" x14ac:dyDescent="0.25">
      <c r="E232" s="4"/>
    </row>
    <row r="233" spans="5:5" x14ac:dyDescent="0.25">
      <c r="E233" s="4"/>
    </row>
    <row r="234" spans="5:5" x14ac:dyDescent="0.25">
      <c r="E234" s="4"/>
    </row>
    <row r="235" spans="5:5" x14ac:dyDescent="0.25">
      <c r="E235" s="4"/>
    </row>
    <row r="236" spans="5:5" x14ac:dyDescent="0.25">
      <c r="E236" s="4"/>
    </row>
    <row r="237" spans="5:5" x14ac:dyDescent="0.25">
      <c r="E237" s="4"/>
    </row>
    <row r="238" spans="5:5" x14ac:dyDescent="0.25">
      <c r="E238" s="4"/>
    </row>
    <row r="239" spans="5:5" x14ac:dyDescent="0.25">
      <c r="E239" s="4"/>
    </row>
    <row r="240" spans="5:5" x14ac:dyDescent="0.25">
      <c r="E240" s="4"/>
    </row>
    <row r="241" spans="5:5" x14ac:dyDescent="0.25">
      <c r="E241" s="4"/>
    </row>
    <row r="242" spans="5:5" x14ac:dyDescent="0.25">
      <c r="E242" s="4"/>
    </row>
    <row r="243" spans="5:5" x14ac:dyDescent="0.25">
      <c r="E243" s="4"/>
    </row>
    <row r="244" spans="5:5" x14ac:dyDescent="0.25">
      <c r="E244" s="4"/>
    </row>
    <row r="245" spans="5:5" x14ac:dyDescent="0.25">
      <c r="E245" s="4"/>
    </row>
    <row r="246" spans="5:5" x14ac:dyDescent="0.25">
      <c r="E246" s="4"/>
    </row>
    <row r="247" spans="5:5" x14ac:dyDescent="0.25">
      <c r="E247" s="4"/>
    </row>
    <row r="248" spans="5:5" x14ac:dyDescent="0.25">
      <c r="E248" s="4"/>
    </row>
    <row r="249" spans="5:5" x14ac:dyDescent="0.25">
      <c r="E249" s="4"/>
    </row>
    <row r="250" spans="5:5" x14ac:dyDescent="0.25">
      <c r="E250" s="4"/>
    </row>
    <row r="251" spans="5:5" x14ac:dyDescent="0.25">
      <c r="E251" s="4"/>
    </row>
    <row r="252" spans="5:5" x14ac:dyDescent="0.25">
      <c r="E252" s="4"/>
    </row>
    <row r="253" spans="5:5" x14ac:dyDescent="0.25">
      <c r="E253" s="4"/>
    </row>
  </sheetData>
  <mergeCells count="221">
    <mergeCell ref="A85:B85"/>
    <mergeCell ref="A86:B86"/>
    <mergeCell ref="A79:B79"/>
    <mergeCell ref="A80:B80"/>
    <mergeCell ref="A81:B81"/>
    <mergeCell ref="A82:B82"/>
    <mergeCell ref="A83:B83"/>
    <mergeCell ref="A84:B84"/>
    <mergeCell ref="A78:B78"/>
    <mergeCell ref="A76:B76"/>
    <mergeCell ref="A77:B77"/>
    <mergeCell ref="A66:B66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54:B54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42:B42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30:B30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18:B18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G6:G7"/>
    <mergeCell ref="A1:A4"/>
    <mergeCell ref="B1:D4"/>
    <mergeCell ref="F1:G1"/>
    <mergeCell ref="F2:G2"/>
    <mergeCell ref="F3:G3"/>
    <mergeCell ref="F4:G4"/>
    <mergeCell ref="A6:B7"/>
    <mergeCell ref="C6:C7"/>
    <mergeCell ref="D6:D7"/>
    <mergeCell ref="E6:E7"/>
    <mergeCell ref="F6:F7"/>
    <mergeCell ref="A92:B92"/>
    <mergeCell ref="A93:B93"/>
    <mergeCell ref="A94:B94"/>
    <mergeCell ref="A95:B95"/>
    <mergeCell ref="A96:B96"/>
    <mergeCell ref="A87:B87"/>
    <mergeCell ref="A88:B88"/>
    <mergeCell ref="A89:B89"/>
    <mergeCell ref="A90:B90"/>
    <mergeCell ref="A91:B91"/>
    <mergeCell ref="A102:B102"/>
    <mergeCell ref="A103:B103"/>
    <mergeCell ref="A104:B104"/>
    <mergeCell ref="A105:B105"/>
    <mergeCell ref="A106:B106"/>
    <mergeCell ref="A97:B97"/>
    <mergeCell ref="A98:B98"/>
    <mergeCell ref="A99:B99"/>
    <mergeCell ref="A100:B100"/>
    <mergeCell ref="A101:B101"/>
    <mergeCell ref="A112:B112"/>
    <mergeCell ref="A113:B113"/>
    <mergeCell ref="A114:B114"/>
    <mergeCell ref="A115:B115"/>
    <mergeCell ref="A116:B116"/>
    <mergeCell ref="A107:B107"/>
    <mergeCell ref="A108:B108"/>
    <mergeCell ref="A109:B109"/>
    <mergeCell ref="A110:B110"/>
    <mergeCell ref="A111:B111"/>
    <mergeCell ref="A122:B122"/>
    <mergeCell ref="A123:B123"/>
    <mergeCell ref="A124:B124"/>
    <mergeCell ref="A125:B125"/>
    <mergeCell ref="A126:B126"/>
    <mergeCell ref="A117:B117"/>
    <mergeCell ref="A118:B118"/>
    <mergeCell ref="A119:B119"/>
    <mergeCell ref="A120:B120"/>
    <mergeCell ref="A121:B121"/>
    <mergeCell ref="A132:B132"/>
    <mergeCell ref="A133:B133"/>
    <mergeCell ref="A134:B134"/>
    <mergeCell ref="A135:B135"/>
    <mergeCell ref="A136:B136"/>
    <mergeCell ref="A127:B127"/>
    <mergeCell ref="A128:B128"/>
    <mergeCell ref="A129:B129"/>
    <mergeCell ref="A130:B130"/>
    <mergeCell ref="A131:B131"/>
    <mergeCell ref="A142:B142"/>
    <mergeCell ref="A143:B143"/>
    <mergeCell ref="A144:B144"/>
    <mergeCell ref="A145:B145"/>
    <mergeCell ref="A146:B146"/>
    <mergeCell ref="A137:B137"/>
    <mergeCell ref="A138:B138"/>
    <mergeCell ref="A139:B139"/>
    <mergeCell ref="A140:B140"/>
    <mergeCell ref="A141:B141"/>
    <mergeCell ref="A152:B152"/>
    <mergeCell ref="A153:B153"/>
    <mergeCell ref="A154:B154"/>
    <mergeCell ref="A155:B155"/>
    <mergeCell ref="A156:B156"/>
    <mergeCell ref="A147:B147"/>
    <mergeCell ref="A148:B148"/>
    <mergeCell ref="A149:B149"/>
    <mergeCell ref="A150:B150"/>
    <mergeCell ref="A151:B151"/>
    <mergeCell ref="A162:B162"/>
    <mergeCell ref="A163:B163"/>
    <mergeCell ref="A164:B164"/>
    <mergeCell ref="A165:B165"/>
    <mergeCell ref="A166:B166"/>
    <mergeCell ref="A157:B157"/>
    <mergeCell ref="A158:B158"/>
    <mergeCell ref="A159:B159"/>
    <mergeCell ref="A160:B160"/>
    <mergeCell ref="A161:B161"/>
    <mergeCell ref="A172:B172"/>
    <mergeCell ref="A173:B173"/>
    <mergeCell ref="A174:B174"/>
    <mergeCell ref="A175:B175"/>
    <mergeCell ref="A176:B176"/>
    <mergeCell ref="A167:B167"/>
    <mergeCell ref="A168:B168"/>
    <mergeCell ref="A169:B169"/>
    <mergeCell ref="A170:B170"/>
    <mergeCell ref="A171:B171"/>
    <mergeCell ref="A182:B182"/>
    <mergeCell ref="A183:B183"/>
    <mergeCell ref="A184:B184"/>
    <mergeCell ref="A185:B185"/>
    <mergeCell ref="A186:B186"/>
    <mergeCell ref="A177:B177"/>
    <mergeCell ref="A178:B178"/>
    <mergeCell ref="A179:B179"/>
    <mergeCell ref="A180:B180"/>
    <mergeCell ref="A181:B181"/>
    <mergeCell ref="A192:B192"/>
    <mergeCell ref="A193:B193"/>
    <mergeCell ref="A194:B194"/>
    <mergeCell ref="A195:B195"/>
    <mergeCell ref="A196:B196"/>
    <mergeCell ref="A187:B187"/>
    <mergeCell ref="A188:B188"/>
    <mergeCell ref="A189:B189"/>
    <mergeCell ref="A190:B190"/>
    <mergeCell ref="A191:B191"/>
    <mergeCell ref="A202:B202"/>
    <mergeCell ref="A203:B203"/>
    <mergeCell ref="A204:B204"/>
    <mergeCell ref="A205:B205"/>
    <mergeCell ref="A206:B206"/>
    <mergeCell ref="A197:B197"/>
    <mergeCell ref="A198:B198"/>
    <mergeCell ref="A199:B199"/>
    <mergeCell ref="A200:B200"/>
    <mergeCell ref="A201:B201"/>
    <mergeCell ref="A214:F214"/>
    <mergeCell ref="D215:G215"/>
    <mergeCell ref="A216:B216"/>
    <mergeCell ref="A217:B217"/>
    <mergeCell ref="A222:B222"/>
    <mergeCell ref="A207:B207"/>
    <mergeCell ref="A208:B208"/>
    <mergeCell ref="A209:B209"/>
    <mergeCell ref="A210:B210"/>
    <mergeCell ref="A212:H21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I252"/>
  <sheetViews>
    <sheetView topLeftCell="A180" workbookViewId="0">
      <selection activeCell="E6" sqref="E6:E210"/>
    </sheetView>
  </sheetViews>
  <sheetFormatPr defaultColWidth="9.140625" defaultRowHeight="16.5" x14ac:dyDescent="0.25"/>
  <cols>
    <col min="1" max="1" width="18.140625" style="3" customWidth="1"/>
    <col min="2" max="2" width="17" style="3" customWidth="1"/>
    <col min="3" max="3" width="6.140625" style="4" customWidth="1"/>
    <col min="4" max="4" width="11.28515625" style="180" customWidth="1"/>
    <col min="5" max="5" width="13.28515625" style="180" customWidth="1"/>
    <col min="6" max="6" width="11.140625" style="5" customWidth="1"/>
    <col min="7" max="7" width="8.28515625" style="6" customWidth="1"/>
    <col min="8" max="253" width="9.140625" style="3"/>
    <col min="254" max="254" width="50.28515625" style="3" customWidth="1"/>
    <col min="255" max="255" width="7.140625" style="3" customWidth="1"/>
    <col min="256" max="256" width="13.7109375" style="3" customWidth="1"/>
    <col min="257" max="257" width="15.7109375" style="3" customWidth="1"/>
    <col min="258" max="258" width="16.85546875" style="3" customWidth="1"/>
    <col min="259" max="259" width="13.7109375" style="3" customWidth="1"/>
    <col min="260" max="509" width="9.140625" style="3"/>
    <col min="510" max="510" width="50.28515625" style="3" customWidth="1"/>
    <col min="511" max="511" width="7.140625" style="3" customWidth="1"/>
    <col min="512" max="512" width="13.7109375" style="3" customWidth="1"/>
    <col min="513" max="513" width="15.7109375" style="3" customWidth="1"/>
    <col min="514" max="514" width="16.85546875" style="3" customWidth="1"/>
    <col min="515" max="515" width="13.7109375" style="3" customWidth="1"/>
    <col min="516" max="765" width="9.140625" style="3"/>
    <col min="766" max="766" width="50.28515625" style="3" customWidth="1"/>
    <col min="767" max="767" width="7.140625" style="3" customWidth="1"/>
    <col min="768" max="768" width="13.7109375" style="3" customWidth="1"/>
    <col min="769" max="769" width="15.7109375" style="3" customWidth="1"/>
    <col min="770" max="770" width="16.85546875" style="3" customWidth="1"/>
    <col min="771" max="771" width="13.7109375" style="3" customWidth="1"/>
    <col min="772" max="1021" width="9.140625" style="3"/>
    <col min="1022" max="1022" width="50.28515625" style="3" customWidth="1"/>
    <col min="1023" max="1023" width="7.140625" style="3" customWidth="1"/>
    <col min="1024" max="1024" width="13.7109375" style="3" customWidth="1"/>
    <col min="1025" max="1025" width="15.7109375" style="3" customWidth="1"/>
    <col min="1026" max="1026" width="16.85546875" style="3" customWidth="1"/>
    <col min="1027" max="1027" width="13.7109375" style="3" customWidth="1"/>
    <col min="1028" max="1277" width="9.140625" style="3"/>
    <col min="1278" max="1278" width="50.28515625" style="3" customWidth="1"/>
    <col min="1279" max="1279" width="7.140625" style="3" customWidth="1"/>
    <col min="1280" max="1280" width="13.7109375" style="3" customWidth="1"/>
    <col min="1281" max="1281" width="15.7109375" style="3" customWidth="1"/>
    <col min="1282" max="1282" width="16.85546875" style="3" customWidth="1"/>
    <col min="1283" max="1283" width="13.7109375" style="3" customWidth="1"/>
    <col min="1284" max="1533" width="9.140625" style="3"/>
    <col min="1534" max="1534" width="50.28515625" style="3" customWidth="1"/>
    <col min="1535" max="1535" width="7.140625" style="3" customWidth="1"/>
    <col min="1536" max="1536" width="13.7109375" style="3" customWidth="1"/>
    <col min="1537" max="1537" width="15.7109375" style="3" customWidth="1"/>
    <col min="1538" max="1538" width="16.85546875" style="3" customWidth="1"/>
    <col min="1539" max="1539" width="13.7109375" style="3" customWidth="1"/>
    <col min="1540" max="1789" width="9.140625" style="3"/>
    <col min="1790" max="1790" width="50.28515625" style="3" customWidth="1"/>
    <col min="1791" max="1791" width="7.140625" style="3" customWidth="1"/>
    <col min="1792" max="1792" width="13.7109375" style="3" customWidth="1"/>
    <col min="1793" max="1793" width="15.7109375" style="3" customWidth="1"/>
    <col min="1794" max="1794" width="16.85546875" style="3" customWidth="1"/>
    <col min="1795" max="1795" width="13.7109375" style="3" customWidth="1"/>
    <col min="1796" max="2045" width="9.140625" style="3"/>
    <col min="2046" max="2046" width="50.28515625" style="3" customWidth="1"/>
    <col min="2047" max="2047" width="7.140625" style="3" customWidth="1"/>
    <col min="2048" max="2048" width="13.7109375" style="3" customWidth="1"/>
    <col min="2049" max="2049" width="15.7109375" style="3" customWidth="1"/>
    <col min="2050" max="2050" width="16.85546875" style="3" customWidth="1"/>
    <col min="2051" max="2051" width="13.7109375" style="3" customWidth="1"/>
    <col min="2052" max="2301" width="9.140625" style="3"/>
    <col min="2302" max="2302" width="50.28515625" style="3" customWidth="1"/>
    <col min="2303" max="2303" width="7.140625" style="3" customWidth="1"/>
    <col min="2304" max="2304" width="13.7109375" style="3" customWidth="1"/>
    <col min="2305" max="2305" width="15.7109375" style="3" customWidth="1"/>
    <col min="2306" max="2306" width="16.85546875" style="3" customWidth="1"/>
    <col min="2307" max="2307" width="13.7109375" style="3" customWidth="1"/>
    <col min="2308" max="2557" width="9.140625" style="3"/>
    <col min="2558" max="2558" width="50.28515625" style="3" customWidth="1"/>
    <col min="2559" max="2559" width="7.140625" style="3" customWidth="1"/>
    <col min="2560" max="2560" width="13.7109375" style="3" customWidth="1"/>
    <col min="2561" max="2561" width="15.7109375" style="3" customWidth="1"/>
    <col min="2562" max="2562" width="16.85546875" style="3" customWidth="1"/>
    <col min="2563" max="2563" width="13.7109375" style="3" customWidth="1"/>
    <col min="2564" max="2813" width="9.140625" style="3"/>
    <col min="2814" max="2814" width="50.28515625" style="3" customWidth="1"/>
    <col min="2815" max="2815" width="7.140625" style="3" customWidth="1"/>
    <col min="2816" max="2816" width="13.7109375" style="3" customWidth="1"/>
    <col min="2817" max="2817" width="15.7109375" style="3" customWidth="1"/>
    <col min="2818" max="2818" width="16.85546875" style="3" customWidth="1"/>
    <col min="2819" max="2819" width="13.7109375" style="3" customWidth="1"/>
    <col min="2820" max="3069" width="9.140625" style="3"/>
    <col min="3070" max="3070" width="50.28515625" style="3" customWidth="1"/>
    <col min="3071" max="3071" width="7.140625" style="3" customWidth="1"/>
    <col min="3072" max="3072" width="13.7109375" style="3" customWidth="1"/>
    <col min="3073" max="3073" width="15.7109375" style="3" customWidth="1"/>
    <col min="3074" max="3074" width="16.85546875" style="3" customWidth="1"/>
    <col min="3075" max="3075" width="13.7109375" style="3" customWidth="1"/>
    <col min="3076" max="3325" width="9.140625" style="3"/>
    <col min="3326" max="3326" width="50.28515625" style="3" customWidth="1"/>
    <col min="3327" max="3327" width="7.140625" style="3" customWidth="1"/>
    <col min="3328" max="3328" width="13.7109375" style="3" customWidth="1"/>
    <col min="3329" max="3329" width="15.7109375" style="3" customWidth="1"/>
    <col min="3330" max="3330" width="16.85546875" style="3" customWidth="1"/>
    <col min="3331" max="3331" width="13.7109375" style="3" customWidth="1"/>
    <col min="3332" max="3581" width="9.140625" style="3"/>
    <col min="3582" max="3582" width="50.28515625" style="3" customWidth="1"/>
    <col min="3583" max="3583" width="7.140625" style="3" customWidth="1"/>
    <col min="3584" max="3584" width="13.7109375" style="3" customWidth="1"/>
    <col min="3585" max="3585" width="15.7109375" style="3" customWidth="1"/>
    <col min="3586" max="3586" width="16.85546875" style="3" customWidth="1"/>
    <col min="3587" max="3587" width="13.7109375" style="3" customWidth="1"/>
    <col min="3588" max="3837" width="9.140625" style="3"/>
    <col min="3838" max="3838" width="50.28515625" style="3" customWidth="1"/>
    <col min="3839" max="3839" width="7.140625" style="3" customWidth="1"/>
    <col min="3840" max="3840" width="13.7109375" style="3" customWidth="1"/>
    <col min="3841" max="3841" width="15.7109375" style="3" customWidth="1"/>
    <col min="3842" max="3842" width="16.85546875" style="3" customWidth="1"/>
    <col min="3843" max="3843" width="13.7109375" style="3" customWidth="1"/>
    <col min="3844" max="4093" width="9.140625" style="3"/>
    <col min="4094" max="4094" width="50.28515625" style="3" customWidth="1"/>
    <col min="4095" max="4095" width="7.140625" style="3" customWidth="1"/>
    <col min="4096" max="4096" width="13.7109375" style="3" customWidth="1"/>
    <col min="4097" max="4097" width="15.7109375" style="3" customWidth="1"/>
    <col min="4098" max="4098" width="16.85546875" style="3" customWidth="1"/>
    <col min="4099" max="4099" width="13.7109375" style="3" customWidth="1"/>
    <col min="4100" max="4349" width="9.140625" style="3"/>
    <col min="4350" max="4350" width="50.28515625" style="3" customWidth="1"/>
    <col min="4351" max="4351" width="7.140625" style="3" customWidth="1"/>
    <col min="4352" max="4352" width="13.7109375" style="3" customWidth="1"/>
    <col min="4353" max="4353" width="15.7109375" style="3" customWidth="1"/>
    <col min="4354" max="4354" width="16.85546875" style="3" customWidth="1"/>
    <col min="4355" max="4355" width="13.7109375" style="3" customWidth="1"/>
    <col min="4356" max="4605" width="9.140625" style="3"/>
    <col min="4606" max="4606" width="50.28515625" style="3" customWidth="1"/>
    <col min="4607" max="4607" width="7.140625" style="3" customWidth="1"/>
    <col min="4608" max="4608" width="13.7109375" style="3" customWidth="1"/>
    <col min="4609" max="4609" width="15.7109375" style="3" customWidth="1"/>
    <col min="4610" max="4610" width="16.85546875" style="3" customWidth="1"/>
    <col min="4611" max="4611" width="13.7109375" style="3" customWidth="1"/>
    <col min="4612" max="4861" width="9.140625" style="3"/>
    <col min="4862" max="4862" width="50.28515625" style="3" customWidth="1"/>
    <col min="4863" max="4863" width="7.140625" style="3" customWidth="1"/>
    <col min="4864" max="4864" width="13.7109375" style="3" customWidth="1"/>
    <col min="4865" max="4865" width="15.7109375" style="3" customWidth="1"/>
    <col min="4866" max="4866" width="16.85546875" style="3" customWidth="1"/>
    <col min="4867" max="4867" width="13.7109375" style="3" customWidth="1"/>
    <col min="4868" max="5117" width="9.140625" style="3"/>
    <col min="5118" max="5118" width="50.28515625" style="3" customWidth="1"/>
    <col min="5119" max="5119" width="7.140625" style="3" customWidth="1"/>
    <col min="5120" max="5120" width="13.7109375" style="3" customWidth="1"/>
    <col min="5121" max="5121" width="15.7109375" style="3" customWidth="1"/>
    <col min="5122" max="5122" width="16.85546875" style="3" customWidth="1"/>
    <col min="5123" max="5123" width="13.7109375" style="3" customWidth="1"/>
    <col min="5124" max="5373" width="9.140625" style="3"/>
    <col min="5374" max="5374" width="50.28515625" style="3" customWidth="1"/>
    <col min="5375" max="5375" width="7.140625" style="3" customWidth="1"/>
    <col min="5376" max="5376" width="13.7109375" style="3" customWidth="1"/>
    <col min="5377" max="5377" width="15.7109375" style="3" customWidth="1"/>
    <col min="5378" max="5378" width="16.85546875" style="3" customWidth="1"/>
    <col min="5379" max="5379" width="13.7109375" style="3" customWidth="1"/>
    <col min="5380" max="5629" width="9.140625" style="3"/>
    <col min="5630" max="5630" width="50.28515625" style="3" customWidth="1"/>
    <col min="5631" max="5631" width="7.140625" style="3" customWidth="1"/>
    <col min="5632" max="5632" width="13.7109375" style="3" customWidth="1"/>
    <col min="5633" max="5633" width="15.7109375" style="3" customWidth="1"/>
    <col min="5634" max="5634" width="16.85546875" style="3" customWidth="1"/>
    <col min="5635" max="5635" width="13.7109375" style="3" customWidth="1"/>
    <col min="5636" max="5885" width="9.140625" style="3"/>
    <col min="5886" max="5886" width="50.28515625" style="3" customWidth="1"/>
    <col min="5887" max="5887" width="7.140625" style="3" customWidth="1"/>
    <col min="5888" max="5888" width="13.7109375" style="3" customWidth="1"/>
    <col min="5889" max="5889" width="15.7109375" style="3" customWidth="1"/>
    <col min="5890" max="5890" width="16.85546875" style="3" customWidth="1"/>
    <col min="5891" max="5891" width="13.7109375" style="3" customWidth="1"/>
    <col min="5892" max="6141" width="9.140625" style="3"/>
    <col min="6142" max="6142" width="50.28515625" style="3" customWidth="1"/>
    <col min="6143" max="6143" width="7.140625" style="3" customWidth="1"/>
    <col min="6144" max="6144" width="13.7109375" style="3" customWidth="1"/>
    <col min="6145" max="6145" width="15.7109375" style="3" customWidth="1"/>
    <col min="6146" max="6146" width="16.85546875" style="3" customWidth="1"/>
    <col min="6147" max="6147" width="13.7109375" style="3" customWidth="1"/>
    <col min="6148" max="6397" width="9.140625" style="3"/>
    <col min="6398" max="6398" width="50.28515625" style="3" customWidth="1"/>
    <col min="6399" max="6399" width="7.140625" style="3" customWidth="1"/>
    <col min="6400" max="6400" width="13.7109375" style="3" customWidth="1"/>
    <col min="6401" max="6401" width="15.7109375" style="3" customWidth="1"/>
    <col min="6402" max="6402" width="16.85546875" style="3" customWidth="1"/>
    <col min="6403" max="6403" width="13.7109375" style="3" customWidth="1"/>
    <col min="6404" max="6653" width="9.140625" style="3"/>
    <col min="6654" max="6654" width="50.28515625" style="3" customWidth="1"/>
    <col min="6655" max="6655" width="7.140625" style="3" customWidth="1"/>
    <col min="6656" max="6656" width="13.7109375" style="3" customWidth="1"/>
    <col min="6657" max="6657" width="15.7109375" style="3" customWidth="1"/>
    <col min="6658" max="6658" width="16.85546875" style="3" customWidth="1"/>
    <col min="6659" max="6659" width="13.7109375" style="3" customWidth="1"/>
    <col min="6660" max="6909" width="9.140625" style="3"/>
    <col min="6910" max="6910" width="50.28515625" style="3" customWidth="1"/>
    <col min="6911" max="6911" width="7.140625" style="3" customWidth="1"/>
    <col min="6912" max="6912" width="13.7109375" style="3" customWidth="1"/>
    <col min="6913" max="6913" width="15.7109375" style="3" customWidth="1"/>
    <col min="6914" max="6914" width="16.85546875" style="3" customWidth="1"/>
    <col min="6915" max="6915" width="13.7109375" style="3" customWidth="1"/>
    <col min="6916" max="7165" width="9.140625" style="3"/>
    <col min="7166" max="7166" width="50.28515625" style="3" customWidth="1"/>
    <col min="7167" max="7167" width="7.140625" style="3" customWidth="1"/>
    <col min="7168" max="7168" width="13.7109375" style="3" customWidth="1"/>
    <col min="7169" max="7169" width="15.7109375" style="3" customWidth="1"/>
    <col min="7170" max="7170" width="16.85546875" style="3" customWidth="1"/>
    <col min="7171" max="7171" width="13.7109375" style="3" customWidth="1"/>
    <col min="7172" max="7421" width="9.140625" style="3"/>
    <col min="7422" max="7422" width="50.28515625" style="3" customWidth="1"/>
    <col min="7423" max="7423" width="7.140625" style="3" customWidth="1"/>
    <col min="7424" max="7424" width="13.7109375" style="3" customWidth="1"/>
    <col min="7425" max="7425" width="15.7109375" style="3" customWidth="1"/>
    <col min="7426" max="7426" width="16.85546875" style="3" customWidth="1"/>
    <col min="7427" max="7427" width="13.7109375" style="3" customWidth="1"/>
    <col min="7428" max="7677" width="9.140625" style="3"/>
    <col min="7678" max="7678" width="50.28515625" style="3" customWidth="1"/>
    <col min="7679" max="7679" width="7.140625" style="3" customWidth="1"/>
    <col min="7680" max="7680" width="13.7109375" style="3" customWidth="1"/>
    <col min="7681" max="7681" width="15.7109375" style="3" customWidth="1"/>
    <col min="7682" max="7682" width="16.85546875" style="3" customWidth="1"/>
    <col min="7683" max="7683" width="13.7109375" style="3" customWidth="1"/>
    <col min="7684" max="7933" width="9.140625" style="3"/>
    <col min="7934" max="7934" width="50.28515625" style="3" customWidth="1"/>
    <col min="7935" max="7935" width="7.140625" style="3" customWidth="1"/>
    <col min="7936" max="7936" width="13.7109375" style="3" customWidth="1"/>
    <col min="7937" max="7937" width="15.7109375" style="3" customWidth="1"/>
    <col min="7938" max="7938" width="16.85546875" style="3" customWidth="1"/>
    <col min="7939" max="7939" width="13.7109375" style="3" customWidth="1"/>
    <col min="7940" max="8189" width="9.140625" style="3"/>
    <col min="8190" max="8190" width="50.28515625" style="3" customWidth="1"/>
    <col min="8191" max="8191" width="7.140625" style="3" customWidth="1"/>
    <col min="8192" max="8192" width="13.7109375" style="3" customWidth="1"/>
    <col min="8193" max="8193" width="15.7109375" style="3" customWidth="1"/>
    <col min="8194" max="8194" width="16.85546875" style="3" customWidth="1"/>
    <col min="8195" max="8195" width="13.7109375" style="3" customWidth="1"/>
    <col min="8196" max="8445" width="9.140625" style="3"/>
    <col min="8446" max="8446" width="50.28515625" style="3" customWidth="1"/>
    <col min="8447" max="8447" width="7.140625" style="3" customWidth="1"/>
    <col min="8448" max="8448" width="13.7109375" style="3" customWidth="1"/>
    <col min="8449" max="8449" width="15.7109375" style="3" customWidth="1"/>
    <col min="8450" max="8450" width="16.85546875" style="3" customWidth="1"/>
    <col min="8451" max="8451" width="13.7109375" style="3" customWidth="1"/>
    <col min="8452" max="8701" width="9.140625" style="3"/>
    <col min="8702" max="8702" width="50.28515625" style="3" customWidth="1"/>
    <col min="8703" max="8703" width="7.140625" style="3" customWidth="1"/>
    <col min="8704" max="8704" width="13.7109375" style="3" customWidth="1"/>
    <col min="8705" max="8705" width="15.7109375" style="3" customWidth="1"/>
    <col min="8706" max="8706" width="16.85546875" style="3" customWidth="1"/>
    <col min="8707" max="8707" width="13.7109375" style="3" customWidth="1"/>
    <col min="8708" max="8957" width="9.140625" style="3"/>
    <col min="8958" max="8958" width="50.28515625" style="3" customWidth="1"/>
    <col min="8959" max="8959" width="7.140625" style="3" customWidth="1"/>
    <col min="8960" max="8960" width="13.7109375" style="3" customWidth="1"/>
    <col min="8961" max="8961" width="15.7109375" style="3" customWidth="1"/>
    <col min="8962" max="8962" width="16.85546875" style="3" customWidth="1"/>
    <col min="8963" max="8963" width="13.7109375" style="3" customWidth="1"/>
    <col min="8964" max="9213" width="9.140625" style="3"/>
    <col min="9214" max="9214" width="50.28515625" style="3" customWidth="1"/>
    <col min="9215" max="9215" width="7.140625" style="3" customWidth="1"/>
    <col min="9216" max="9216" width="13.7109375" style="3" customWidth="1"/>
    <col min="9217" max="9217" width="15.7109375" style="3" customWidth="1"/>
    <col min="9218" max="9218" width="16.85546875" style="3" customWidth="1"/>
    <col min="9219" max="9219" width="13.7109375" style="3" customWidth="1"/>
    <col min="9220" max="9469" width="9.140625" style="3"/>
    <col min="9470" max="9470" width="50.28515625" style="3" customWidth="1"/>
    <col min="9471" max="9471" width="7.140625" style="3" customWidth="1"/>
    <col min="9472" max="9472" width="13.7109375" style="3" customWidth="1"/>
    <col min="9473" max="9473" width="15.7109375" style="3" customWidth="1"/>
    <col min="9474" max="9474" width="16.85546875" style="3" customWidth="1"/>
    <col min="9475" max="9475" width="13.7109375" style="3" customWidth="1"/>
    <col min="9476" max="9725" width="9.140625" style="3"/>
    <col min="9726" max="9726" width="50.28515625" style="3" customWidth="1"/>
    <col min="9727" max="9727" width="7.140625" style="3" customWidth="1"/>
    <col min="9728" max="9728" width="13.7109375" style="3" customWidth="1"/>
    <col min="9729" max="9729" width="15.7109375" style="3" customWidth="1"/>
    <col min="9730" max="9730" width="16.85546875" style="3" customWidth="1"/>
    <col min="9731" max="9731" width="13.7109375" style="3" customWidth="1"/>
    <col min="9732" max="9981" width="9.140625" style="3"/>
    <col min="9982" max="9982" width="50.28515625" style="3" customWidth="1"/>
    <col min="9983" max="9983" width="7.140625" style="3" customWidth="1"/>
    <col min="9984" max="9984" width="13.7109375" style="3" customWidth="1"/>
    <col min="9985" max="9985" width="15.7109375" style="3" customWidth="1"/>
    <col min="9986" max="9986" width="16.85546875" style="3" customWidth="1"/>
    <col min="9987" max="9987" width="13.7109375" style="3" customWidth="1"/>
    <col min="9988" max="10237" width="9.140625" style="3"/>
    <col min="10238" max="10238" width="50.28515625" style="3" customWidth="1"/>
    <col min="10239" max="10239" width="7.140625" style="3" customWidth="1"/>
    <col min="10240" max="10240" width="13.7109375" style="3" customWidth="1"/>
    <col min="10241" max="10241" width="15.7109375" style="3" customWidth="1"/>
    <col min="10242" max="10242" width="16.85546875" style="3" customWidth="1"/>
    <col min="10243" max="10243" width="13.7109375" style="3" customWidth="1"/>
    <col min="10244" max="10493" width="9.140625" style="3"/>
    <col min="10494" max="10494" width="50.28515625" style="3" customWidth="1"/>
    <col min="10495" max="10495" width="7.140625" style="3" customWidth="1"/>
    <col min="10496" max="10496" width="13.7109375" style="3" customWidth="1"/>
    <col min="10497" max="10497" width="15.7109375" style="3" customWidth="1"/>
    <col min="10498" max="10498" width="16.85546875" style="3" customWidth="1"/>
    <col min="10499" max="10499" width="13.7109375" style="3" customWidth="1"/>
    <col min="10500" max="10749" width="9.140625" style="3"/>
    <col min="10750" max="10750" width="50.28515625" style="3" customWidth="1"/>
    <col min="10751" max="10751" width="7.140625" style="3" customWidth="1"/>
    <col min="10752" max="10752" width="13.7109375" style="3" customWidth="1"/>
    <col min="10753" max="10753" width="15.7109375" style="3" customWidth="1"/>
    <col min="10754" max="10754" width="16.85546875" style="3" customWidth="1"/>
    <col min="10755" max="10755" width="13.7109375" style="3" customWidth="1"/>
    <col min="10756" max="11005" width="9.140625" style="3"/>
    <col min="11006" max="11006" width="50.28515625" style="3" customWidth="1"/>
    <col min="11007" max="11007" width="7.140625" style="3" customWidth="1"/>
    <col min="11008" max="11008" width="13.7109375" style="3" customWidth="1"/>
    <col min="11009" max="11009" width="15.7109375" style="3" customWidth="1"/>
    <col min="11010" max="11010" width="16.85546875" style="3" customWidth="1"/>
    <col min="11011" max="11011" width="13.7109375" style="3" customWidth="1"/>
    <col min="11012" max="11261" width="9.140625" style="3"/>
    <col min="11262" max="11262" width="50.28515625" style="3" customWidth="1"/>
    <col min="11263" max="11263" width="7.140625" style="3" customWidth="1"/>
    <col min="11264" max="11264" width="13.7109375" style="3" customWidth="1"/>
    <col min="11265" max="11265" width="15.7109375" style="3" customWidth="1"/>
    <col min="11266" max="11266" width="16.85546875" style="3" customWidth="1"/>
    <col min="11267" max="11267" width="13.7109375" style="3" customWidth="1"/>
    <col min="11268" max="11517" width="9.140625" style="3"/>
    <col min="11518" max="11518" width="50.28515625" style="3" customWidth="1"/>
    <col min="11519" max="11519" width="7.140625" style="3" customWidth="1"/>
    <col min="11520" max="11520" width="13.7109375" style="3" customWidth="1"/>
    <col min="11521" max="11521" width="15.7109375" style="3" customWidth="1"/>
    <col min="11522" max="11522" width="16.85546875" style="3" customWidth="1"/>
    <col min="11523" max="11523" width="13.7109375" style="3" customWidth="1"/>
    <col min="11524" max="11773" width="9.140625" style="3"/>
    <col min="11774" max="11774" width="50.28515625" style="3" customWidth="1"/>
    <col min="11775" max="11775" width="7.140625" style="3" customWidth="1"/>
    <col min="11776" max="11776" width="13.7109375" style="3" customWidth="1"/>
    <col min="11777" max="11777" width="15.7109375" style="3" customWidth="1"/>
    <col min="11778" max="11778" width="16.85546875" style="3" customWidth="1"/>
    <col min="11779" max="11779" width="13.7109375" style="3" customWidth="1"/>
    <col min="11780" max="12029" width="9.140625" style="3"/>
    <col min="12030" max="12030" width="50.28515625" style="3" customWidth="1"/>
    <col min="12031" max="12031" width="7.140625" style="3" customWidth="1"/>
    <col min="12032" max="12032" width="13.7109375" style="3" customWidth="1"/>
    <col min="12033" max="12033" width="15.7109375" style="3" customWidth="1"/>
    <col min="12034" max="12034" width="16.85546875" style="3" customWidth="1"/>
    <col min="12035" max="12035" width="13.7109375" style="3" customWidth="1"/>
    <col min="12036" max="12285" width="9.140625" style="3"/>
    <col min="12286" max="12286" width="50.28515625" style="3" customWidth="1"/>
    <col min="12287" max="12287" width="7.140625" style="3" customWidth="1"/>
    <col min="12288" max="12288" width="13.7109375" style="3" customWidth="1"/>
    <col min="12289" max="12289" width="15.7109375" style="3" customWidth="1"/>
    <col min="12290" max="12290" width="16.85546875" style="3" customWidth="1"/>
    <col min="12291" max="12291" width="13.7109375" style="3" customWidth="1"/>
    <col min="12292" max="12541" width="9.140625" style="3"/>
    <col min="12542" max="12542" width="50.28515625" style="3" customWidth="1"/>
    <col min="12543" max="12543" width="7.140625" style="3" customWidth="1"/>
    <col min="12544" max="12544" width="13.7109375" style="3" customWidth="1"/>
    <col min="12545" max="12545" width="15.7109375" style="3" customWidth="1"/>
    <col min="12546" max="12546" width="16.85546875" style="3" customWidth="1"/>
    <col min="12547" max="12547" width="13.7109375" style="3" customWidth="1"/>
    <col min="12548" max="12797" width="9.140625" style="3"/>
    <col min="12798" max="12798" width="50.28515625" style="3" customWidth="1"/>
    <col min="12799" max="12799" width="7.140625" style="3" customWidth="1"/>
    <col min="12800" max="12800" width="13.7109375" style="3" customWidth="1"/>
    <col min="12801" max="12801" width="15.7109375" style="3" customWidth="1"/>
    <col min="12802" max="12802" width="16.85546875" style="3" customWidth="1"/>
    <col min="12803" max="12803" width="13.7109375" style="3" customWidth="1"/>
    <col min="12804" max="13053" width="9.140625" style="3"/>
    <col min="13054" max="13054" width="50.28515625" style="3" customWidth="1"/>
    <col min="13055" max="13055" width="7.140625" style="3" customWidth="1"/>
    <col min="13056" max="13056" width="13.7109375" style="3" customWidth="1"/>
    <col min="13057" max="13057" width="15.7109375" style="3" customWidth="1"/>
    <col min="13058" max="13058" width="16.85546875" style="3" customWidth="1"/>
    <col min="13059" max="13059" width="13.7109375" style="3" customWidth="1"/>
    <col min="13060" max="13309" width="9.140625" style="3"/>
    <col min="13310" max="13310" width="50.28515625" style="3" customWidth="1"/>
    <col min="13311" max="13311" width="7.140625" style="3" customWidth="1"/>
    <col min="13312" max="13312" width="13.7109375" style="3" customWidth="1"/>
    <col min="13313" max="13313" width="15.7109375" style="3" customWidth="1"/>
    <col min="13314" max="13314" width="16.85546875" style="3" customWidth="1"/>
    <col min="13315" max="13315" width="13.7109375" style="3" customWidth="1"/>
    <col min="13316" max="13565" width="9.140625" style="3"/>
    <col min="13566" max="13566" width="50.28515625" style="3" customWidth="1"/>
    <col min="13567" max="13567" width="7.140625" style="3" customWidth="1"/>
    <col min="13568" max="13568" width="13.7109375" style="3" customWidth="1"/>
    <col min="13569" max="13569" width="15.7109375" style="3" customWidth="1"/>
    <col min="13570" max="13570" width="16.85546875" style="3" customWidth="1"/>
    <col min="13571" max="13571" width="13.7109375" style="3" customWidth="1"/>
    <col min="13572" max="13821" width="9.140625" style="3"/>
    <col min="13822" max="13822" width="50.28515625" style="3" customWidth="1"/>
    <col min="13823" max="13823" width="7.140625" style="3" customWidth="1"/>
    <col min="13824" max="13824" width="13.7109375" style="3" customWidth="1"/>
    <col min="13825" max="13825" width="15.7109375" style="3" customWidth="1"/>
    <col min="13826" max="13826" width="16.85546875" style="3" customWidth="1"/>
    <col min="13827" max="13827" width="13.7109375" style="3" customWidth="1"/>
    <col min="13828" max="14077" width="9.140625" style="3"/>
    <col min="14078" max="14078" width="50.28515625" style="3" customWidth="1"/>
    <col min="14079" max="14079" width="7.140625" style="3" customWidth="1"/>
    <col min="14080" max="14080" width="13.7109375" style="3" customWidth="1"/>
    <col min="14081" max="14081" width="15.7109375" style="3" customWidth="1"/>
    <col min="14082" max="14082" width="16.85546875" style="3" customWidth="1"/>
    <col min="14083" max="14083" width="13.7109375" style="3" customWidth="1"/>
    <col min="14084" max="14333" width="9.140625" style="3"/>
    <col min="14334" max="14334" width="50.28515625" style="3" customWidth="1"/>
    <col min="14335" max="14335" width="7.140625" style="3" customWidth="1"/>
    <col min="14336" max="14336" width="13.7109375" style="3" customWidth="1"/>
    <col min="14337" max="14337" width="15.7109375" style="3" customWidth="1"/>
    <col min="14338" max="14338" width="16.85546875" style="3" customWidth="1"/>
    <col min="14339" max="14339" width="13.7109375" style="3" customWidth="1"/>
    <col min="14340" max="14589" width="9.140625" style="3"/>
    <col min="14590" max="14590" width="50.28515625" style="3" customWidth="1"/>
    <col min="14591" max="14591" width="7.140625" style="3" customWidth="1"/>
    <col min="14592" max="14592" width="13.7109375" style="3" customWidth="1"/>
    <col min="14593" max="14593" width="15.7109375" style="3" customWidth="1"/>
    <col min="14594" max="14594" width="16.85546875" style="3" customWidth="1"/>
    <col min="14595" max="14595" width="13.7109375" style="3" customWidth="1"/>
    <col min="14596" max="14845" width="9.140625" style="3"/>
    <col min="14846" max="14846" width="50.28515625" style="3" customWidth="1"/>
    <col min="14847" max="14847" width="7.140625" style="3" customWidth="1"/>
    <col min="14848" max="14848" width="13.7109375" style="3" customWidth="1"/>
    <col min="14849" max="14849" width="15.7109375" style="3" customWidth="1"/>
    <col min="14850" max="14850" width="16.85546875" style="3" customWidth="1"/>
    <col min="14851" max="14851" width="13.7109375" style="3" customWidth="1"/>
    <col min="14852" max="15101" width="9.140625" style="3"/>
    <col min="15102" max="15102" width="50.28515625" style="3" customWidth="1"/>
    <col min="15103" max="15103" width="7.140625" style="3" customWidth="1"/>
    <col min="15104" max="15104" width="13.7109375" style="3" customWidth="1"/>
    <col min="15105" max="15105" width="15.7109375" style="3" customWidth="1"/>
    <col min="15106" max="15106" width="16.85546875" style="3" customWidth="1"/>
    <col min="15107" max="15107" width="13.7109375" style="3" customWidth="1"/>
    <col min="15108" max="15357" width="9.140625" style="3"/>
    <col min="15358" max="15358" width="50.28515625" style="3" customWidth="1"/>
    <col min="15359" max="15359" width="7.140625" style="3" customWidth="1"/>
    <col min="15360" max="15360" width="13.7109375" style="3" customWidth="1"/>
    <col min="15361" max="15361" width="15.7109375" style="3" customWidth="1"/>
    <col min="15362" max="15362" width="16.85546875" style="3" customWidth="1"/>
    <col min="15363" max="15363" width="13.7109375" style="3" customWidth="1"/>
    <col min="15364" max="15613" width="9.140625" style="3"/>
    <col min="15614" max="15614" width="50.28515625" style="3" customWidth="1"/>
    <col min="15615" max="15615" width="7.140625" style="3" customWidth="1"/>
    <col min="15616" max="15616" width="13.7109375" style="3" customWidth="1"/>
    <col min="15617" max="15617" width="15.7109375" style="3" customWidth="1"/>
    <col min="15618" max="15618" width="16.85546875" style="3" customWidth="1"/>
    <col min="15619" max="15619" width="13.7109375" style="3" customWidth="1"/>
    <col min="15620" max="15869" width="9.140625" style="3"/>
    <col min="15870" max="15870" width="50.28515625" style="3" customWidth="1"/>
    <col min="15871" max="15871" width="7.140625" style="3" customWidth="1"/>
    <col min="15872" max="15872" width="13.7109375" style="3" customWidth="1"/>
    <col min="15873" max="15873" width="15.7109375" style="3" customWidth="1"/>
    <col min="15874" max="15874" width="16.85546875" style="3" customWidth="1"/>
    <col min="15875" max="15875" width="13.7109375" style="3" customWidth="1"/>
    <col min="15876" max="16125" width="9.140625" style="3"/>
    <col min="16126" max="16126" width="50.28515625" style="3" customWidth="1"/>
    <col min="16127" max="16127" width="7.140625" style="3" customWidth="1"/>
    <col min="16128" max="16128" width="13.7109375" style="3" customWidth="1"/>
    <col min="16129" max="16129" width="15.7109375" style="3" customWidth="1"/>
    <col min="16130" max="16130" width="16.85546875" style="3" customWidth="1"/>
    <col min="16131" max="16131" width="13.7109375" style="3" customWidth="1"/>
    <col min="16132" max="16384" width="9.140625" style="3"/>
  </cols>
  <sheetData>
    <row r="1" spans="1:7" s="2" customFormat="1" ht="15" customHeight="1" x14ac:dyDescent="0.2">
      <c r="A1" s="906"/>
      <c r="B1" s="909" t="s">
        <v>222</v>
      </c>
      <c r="C1" s="910"/>
      <c r="D1" s="911"/>
      <c r="E1" s="160" t="s">
        <v>1</v>
      </c>
      <c r="F1" s="878" t="s">
        <v>2</v>
      </c>
      <c r="G1" s="879"/>
    </row>
    <row r="2" spans="1:7" s="2" customFormat="1" ht="15" customHeight="1" x14ac:dyDescent="0.2">
      <c r="A2" s="907"/>
      <c r="B2" s="912"/>
      <c r="C2" s="913"/>
      <c r="D2" s="914"/>
      <c r="E2" s="160" t="s">
        <v>3</v>
      </c>
      <c r="F2" s="878">
        <v>2</v>
      </c>
      <c r="G2" s="879"/>
    </row>
    <row r="3" spans="1:7" s="2" customFormat="1" ht="15" customHeight="1" x14ac:dyDescent="0.2">
      <c r="A3" s="907"/>
      <c r="B3" s="912"/>
      <c r="C3" s="913"/>
      <c r="D3" s="914"/>
      <c r="E3" s="160" t="s">
        <v>4</v>
      </c>
      <c r="F3" s="880">
        <v>43164</v>
      </c>
      <c r="G3" s="881"/>
    </row>
    <row r="4" spans="1:7" s="2" customFormat="1" ht="27" customHeight="1" x14ac:dyDescent="0.2">
      <c r="A4" s="908"/>
      <c r="B4" s="915"/>
      <c r="C4" s="916"/>
      <c r="D4" s="917"/>
      <c r="E4" s="160" t="s">
        <v>5</v>
      </c>
      <c r="F4" s="878">
        <v>1</v>
      </c>
      <c r="G4" s="879"/>
    </row>
    <row r="6" spans="1:7" s="7" customFormat="1" ht="15.75" customHeight="1" x14ac:dyDescent="0.25">
      <c r="A6" s="871" t="s">
        <v>6</v>
      </c>
      <c r="B6" s="872"/>
      <c r="C6" s="902" t="s">
        <v>7</v>
      </c>
      <c r="D6" s="904" t="s">
        <v>224</v>
      </c>
      <c r="E6" s="904" t="s">
        <v>221</v>
      </c>
      <c r="F6" s="902" t="s">
        <v>234</v>
      </c>
      <c r="G6" s="902" t="s">
        <v>11</v>
      </c>
    </row>
    <row r="7" spans="1:7" s="7" customFormat="1" ht="48.75" customHeight="1" x14ac:dyDescent="0.25">
      <c r="A7" s="873"/>
      <c r="B7" s="874"/>
      <c r="C7" s="903"/>
      <c r="D7" s="905"/>
      <c r="E7" s="905"/>
      <c r="F7" s="903"/>
      <c r="G7" s="903"/>
    </row>
    <row r="8" spans="1:7" s="2" customFormat="1" ht="25.5" x14ac:dyDescent="0.2">
      <c r="A8" s="882"/>
      <c r="B8" s="883"/>
      <c r="C8" s="8"/>
      <c r="D8" s="161" t="s">
        <v>12</v>
      </c>
      <c r="E8" s="161" t="s">
        <v>13</v>
      </c>
      <c r="F8" s="8" t="s">
        <v>14</v>
      </c>
      <c r="G8" s="9"/>
    </row>
    <row r="9" spans="1:7" x14ac:dyDescent="0.25">
      <c r="A9" s="869" t="s">
        <v>15</v>
      </c>
      <c r="B9" s="870"/>
      <c r="C9" s="10"/>
      <c r="D9" s="162"/>
      <c r="E9" s="162"/>
      <c r="F9" s="11"/>
      <c r="G9" s="12"/>
    </row>
    <row r="10" spans="1:7" x14ac:dyDescent="0.25">
      <c r="A10" s="869" t="s">
        <v>16</v>
      </c>
      <c r="B10" s="870"/>
      <c r="C10" s="10"/>
      <c r="D10" s="162"/>
      <c r="E10" s="162"/>
      <c r="F10" s="11"/>
      <c r="G10" s="12"/>
    </row>
    <row r="11" spans="1:7" x14ac:dyDescent="0.25">
      <c r="A11" s="869" t="s">
        <v>17</v>
      </c>
      <c r="B11" s="870"/>
      <c r="C11" s="10"/>
      <c r="D11" s="37"/>
      <c r="E11" s="37"/>
      <c r="F11" s="11"/>
      <c r="G11" s="12"/>
    </row>
    <row r="12" spans="1:7" x14ac:dyDescent="0.25">
      <c r="A12" s="857" t="s">
        <v>18</v>
      </c>
      <c r="B12" s="858"/>
      <c r="C12" s="10" t="s">
        <v>19</v>
      </c>
      <c r="D12" s="163">
        <v>96.85</v>
      </c>
      <c r="E12" s="163">
        <v>96.728748076141329</v>
      </c>
      <c r="F12" s="254">
        <f>(E12-D12)/D12*100</f>
        <v>-0.12519558477921025</v>
      </c>
      <c r="G12" s="12"/>
    </row>
    <row r="13" spans="1:7" x14ac:dyDescent="0.25">
      <c r="A13" s="857" t="s">
        <v>20</v>
      </c>
      <c r="B13" s="858"/>
      <c r="C13" s="10" t="s">
        <v>19</v>
      </c>
      <c r="D13" s="163">
        <v>95.34</v>
      </c>
      <c r="E13" s="163">
        <v>95.805459277880786</v>
      </c>
      <c r="F13" s="254">
        <f>(E13-D13)/D13*100</f>
        <v>0.48820985722758797</v>
      </c>
      <c r="G13" s="12"/>
    </row>
    <row r="14" spans="1:7" x14ac:dyDescent="0.25">
      <c r="A14" s="869" t="s">
        <v>21</v>
      </c>
      <c r="B14" s="870"/>
      <c r="C14" s="10"/>
      <c r="D14" s="163"/>
      <c r="E14" s="163"/>
      <c r="F14" s="254"/>
      <c r="G14" s="12"/>
    </row>
    <row r="15" spans="1:7" x14ac:dyDescent="0.25">
      <c r="A15" s="857" t="s">
        <v>18</v>
      </c>
      <c r="B15" s="858"/>
      <c r="C15" s="10" t="s">
        <v>19</v>
      </c>
      <c r="D15" s="163">
        <v>99.32</v>
      </c>
      <c r="E15" s="163">
        <v>98.956599327024733</v>
      </c>
      <c r="F15" s="254">
        <f t="shared" ref="F15:F79" si="0">(E15-D15)/D15*100</f>
        <v>-0.36588871624573088</v>
      </c>
      <c r="G15" s="12"/>
    </row>
    <row r="16" spans="1:7" x14ac:dyDescent="0.25">
      <c r="A16" s="857" t="s">
        <v>20</v>
      </c>
      <c r="B16" s="858"/>
      <c r="C16" s="10" t="s">
        <v>19</v>
      </c>
      <c r="D16" s="163">
        <v>99.41</v>
      </c>
      <c r="E16" s="163">
        <v>98.763389631876748</v>
      </c>
      <c r="F16" s="254">
        <f t="shared" si="0"/>
        <v>-0.65044801139045194</v>
      </c>
      <c r="G16" s="12"/>
    </row>
    <row r="17" spans="1:243" x14ac:dyDescent="0.25">
      <c r="A17" s="869" t="s">
        <v>22</v>
      </c>
      <c r="B17" s="870"/>
      <c r="C17" s="10"/>
      <c r="D17" s="163"/>
      <c r="E17" s="164"/>
      <c r="F17" s="254"/>
      <c r="G17" s="12"/>
    </row>
    <row r="18" spans="1:243" x14ac:dyDescent="0.25">
      <c r="A18" s="857" t="s">
        <v>23</v>
      </c>
      <c r="B18" s="858"/>
      <c r="C18" s="10" t="s">
        <v>19</v>
      </c>
      <c r="D18" s="163">
        <v>99.54</v>
      </c>
      <c r="E18" s="163">
        <v>99.403148014440418</v>
      </c>
      <c r="F18" s="254">
        <f t="shared" si="0"/>
        <v>-0.13748441386335922</v>
      </c>
      <c r="G18" s="12"/>
    </row>
    <row r="19" spans="1:243" x14ac:dyDescent="0.25">
      <c r="A19" s="857" t="s">
        <v>24</v>
      </c>
      <c r="B19" s="858"/>
      <c r="C19" s="10" t="s">
        <v>19</v>
      </c>
      <c r="D19" s="165"/>
      <c r="E19" s="165"/>
      <c r="F19" s="254"/>
      <c r="G19" s="12"/>
    </row>
    <row r="20" spans="1:243" x14ac:dyDescent="0.25">
      <c r="A20" s="857" t="s">
        <v>25</v>
      </c>
      <c r="B20" s="858"/>
      <c r="C20" s="10" t="s">
        <v>19</v>
      </c>
      <c r="D20" s="163">
        <v>99.75</v>
      </c>
      <c r="E20" s="163">
        <v>99.895646751495732</v>
      </c>
      <c r="F20" s="254">
        <f t="shared" si="0"/>
        <v>0.14601178094810272</v>
      </c>
      <c r="G20" s="12"/>
    </row>
    <row r="21" spans="1:243" x14ac:dyDescent="0.25">
      <c r="A21" s="857" t="s">
        <v>26</v>
      </c>
      <c r="B21" s="858"/>
      <c r="C21" s="10" t="s">
        <v>19</v>
      </c>
      <c r="D21" s="163"/>
      <c r="E21" s="163"/>
      <c r="F21" s="254"/>
      <c r="G21" s="12"/>
    </row>
    <row r="22" spans="1:243" x14ac:dyDescent="0.25">
      <c r="A22" s="857" t="s">
        <v>27</v>
      </c>
      <c r="B22" s="858"/>
      <c r="C22" s="10" t="s">
        <v>19</v>
      </c>
      <c r="D22" s="163"/>
      <c r="E22" s="163"/>
      <c r="F22" s="254"/>
      <c r="G22" s="12"/>
    </row>
    <row r="23" spans="1:243" x14ac:dyDescent="0.25">
      <c r="A23" s="857" t="s">
        <v>28</v>
      </c>
      <c r="B23" s="858"/>
      <c r="C23" s="10" t="s">
        <v>19</v>
      </c>
      <c r="D23" s="163">
        <v>99.61</v>
      </c>
      <c r="E23" s="163">
        <v>99.567587204048422</v>
      </c>
      <c r="F23" s="254">
        <f t="shared" si="0"/>
        <v>-4.2578853480149795E-2</v>
      </c>
      <c r="G23" s="20"/>
    </row>
    <row r="24" spans="1:243" x14ac:dyDescent="0.25">
      <c r="A24" s="857" t="s">
        <v>29</v>
      </c>
      <c r="B24" s="858"/>
      <c r="C24" s="10" t="s">
        <v>19</v>
      </c>
      <c r="D24" s="163"/>
      <c r="E24" s="163"/>
      <c r="F24" s="254"/>
      <c r="G24" s="20"/>
    </row>
    <row r="25" spans="1:243" x14ac:dyDescent="0.25">
      <c r="A25" s="857" t="s">
        <v>30</v>
      </c>
      <c r="B25" s="858"/>
      <c r="C25" s="10" t="s">
        <v>19</v>
      </c>
      <c r="D25" s="163">
        <v>99.87</v>
      </c>
      <c r="E25" s="163">
        <v>99.947193535796785</v>
      </c>
      <c r="F25" s="254">
        <f t="shared" si="0"/>
        <v>7.7294018020206828E-2</v>
      </c>
      <c r="G25" s="20"/>
    </row>
    <row r="26" spans="1:243" x14ac:dyDescent="0.25">
      <c r="A26" s="857" t="s">
        <v>31</v>
      </c>
      <c r="B26" s="858"/>
      <c r="C26" s="10" t="s">
        <v>19</v>
      </c>
      <c r="D26" s="163"/>
      <c r="E26" s="163"/>
      <c r="F26" s="254"/>
      <c r="G26" s="20"/>
    </row>
    <row r="27" spans="1:243" x14ac:dyDescent="0.25">
      <c r="A27" s="857" t="s">
        <v>32</v>
      </c>
      <c r="B27" s="858"/>
      <c r="C27" s="10" t="s">
        <v>19</v>
      </c>
      <c r="D27" s="163"/>
      <c r="E27" s="166"/>
      <c r="F27" s="254"/>
      <c r="G27" s="20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</row>
    <row r="28" spans="1:243" x14ac:dyDescent="0.25">
      <c r="A28" s="869" t="s">
        <v>33</v>
      </c>
      <c r="B28" s="870"/>
      <c r="C28" s="10"/>
      <c r="D28" s="167"/>
      <c r="E28" s="167"/>
      <c r="F28" s="254"/>
      <c r="G28" s="20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</row>
    <row r="29" spans="1:243" ht="16.5" customHeight="1" x14ac:dyDescent="0.25">
      <c r="A29" s="891" t="s">
        <v>225</v>
      </c>
      <c r="B29" s="901"/>
      <c r="C29" s="10" t="s">
        <v>35</v>
      </c>
      <c r="D29" s="168">
        <v>136.21</v>
      </c>
      <c r="E29" s="168">
        <v>136.31840736057913</v>
      </c>
      <c r="F29" s="254">
        <f>(E29-D29)/D29*100</f>
        <v>7.9588400689466127E-2</v>
      </c>
      <c r="G29" s="20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</row>
    <row r="30" spans="1:243" x14ac:dyDescent="0.25">
      <c r="A30" s="857" t="s">
        <v>36</v>
      </c>
      <c r="B30" s="858"/>
      <c r="C30" s="10" t="s">
        <v>37</v>
      </c>
      <c r="D30" s="168">
        <v>128.76</v>
      </c>
      <c r="E30" s="168">
        <v>128.74384135376175</v>
      </c>
      <c r="F30" s="254">
        <f t="shared" si="0"/>
        <v>-1.2549430132214056E-2</v>
      </c>
      <c r="G30" s="20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</row>
    <row r="31" spans="1:243" x14ac:dyDescent="0.25">
      <c r="A31" s="857" t="s">
        <v>38</v>
      </c>
      <c r="B31" s="858"/>
      <c r="C31" s="10" t="s">
        <v>37</v>
      </c>
      <c r="D31" s="168">
        <v>107.29</v>
      </c>
      <c r="E31" s="168">
        <v>107.26996576789085</v>
      </c>
      <c r="F31" s="254">
        <f t="shared" si="0"/>
        <v>-1.8672972419753939E-2</v>
      </c>
      <c r="G31" s="20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</row>
    <row r="32" spans="1:243" x14ac:dyDescent="0.25">
      <c r="A32" s="857" t="s">
        <v>39</v>
      </c>
      <c r="B32" s="858"/>
      <c r="C32" s="10" t="s">
        <v>37</v>
      </c>
      <c r="D32" s="168"/>
      <c r="E32" s="168"/>
      <c r="F32" s="254"/>
      <c r="G32" s="20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</row>
    <row r="33" spans="1:243" x14ac:dyDescent="0.25">
      <c r="A33" s="857" t="s">
        <v>40</v>
      </c>
      <c r="B33" s="858"/>
      <c r="C33" s="10" t="s">
        <v>37</v>
      </c>
      <c r="D33" s="168">
        <v>119.25</v>
      </c>
      <c r="E33" s="168">
        <v>119.21127485062935</v>
      </c>
      <c r="F33" s="254">
        <f t="shared" si="0"/>
        <v>-3.2473919807671808E-2</v>
      </c>
      <c r="G33" s="20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</row>
    <row r="34" spans="1:243" x14ac:dyDescent="0.25">
      <c r="A34" s="857" t="s">
        <v>41</v>
      </c>
      <c r="B34" s="858"/>
      <c r="C34" s="10" t="s">
        <v>37</v>
      </c>
      <c r="D34" s="168"/>
      <c r="E34" s="168"/>
      <c r="F34" s="254"/>
      <c r="G34" s="20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</row>
    <row r="35" spans="1:243" x14ac:dyDescent="0.25">
      <c r="A35" s="857" t="s">
        <v>42</v>
      </c>
      <c r="B35" s="858"/>
      <c r="C35" s="10" t="s">
        <v>37</v>
      </c>
      <c r="D35" s="168"/>
      <c r="E35" s="168"/>
      <c r="F35" s="254"/>
      <c r="G35" s="20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</row>
    <row r="36" spans="1:243" x14ac:dyDescent="0.25">
      <c r="A36" s="857" t="s">
        <v>43</v>
      </c>
      <c r="B36" s="858"/>
      <c r="C36" s="10" t="s">
        <v>37</v>
      </c>
      <c r="D36" s="168"/>
      <c r="E36" s="168"/>
      <c r="F36" s="254"/>
      <c r="G36" s="20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</row>
    <row r="37" spans="1:243" ht="16.5" customHeight="1" x14ac:dyDescent="0.25">
      <c r="A37" s="891" t="s">
        <v>226</v>
      </c>
      <c r="B37" s="901"/>
      <c r="C37" s="10" t="s">
        <v>35</v>
      </c>
      <c r="D37" s="168">
        <v>45.21</v>
      </c>
      <c r="E37" s="168">
        <v>45.459669194246914</v>
      </c>
      <c r="F37" s="254">
        <f t="shared" si="0"/>
        <v>0.55224329627717916</v>
      </c>
      <c r="G37" s="20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</row>
    <row r="38" spans="1:243" x14ac:dyDescent="0.25">
      <c r="A38" s="857" t="s">
        <v>36</v>
      </c>
      <c r="B38" s="858"/>
      <c r="C38" s="10" t="s">
        <v>37</v>
      </c>
      <c r="D38" s="168">
        <v>42.86</v>
      </c>
      <c r="E38" s="168">
        <v>42.595557150594225</v>
      </c>
      <c r="F38" s="254">
        <f t="shared" si="0"/>
        <v>-0.61699218246797694</v>
      </c>
      <c r="G38" s="20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</row>
    <row r="39" spans="1:243" x14ac:dyDescent="0.25">
      <c r="A39" s="857" t="s">
        <v>38</v>
      </c>
      <c r="B39" s="858"/>
      <c r="C39" s="10" t="s">
        <v>37</v>
      </c>
      <c r="D39" s="168">
        <v>35.869999999999997</v>
      </c>
      <c r="E39" s="168">
        <v>35.843927531095133</v>
      </c>
      <c r="F39" s="254">
        <f t="shared" si="0"/>
        <v>-7.2686001965052593E-2</v>
      </c>
      <c r="G39" s="20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</row>
    <row r="40" spans="1:243" x14ac:dyDescent="0.25">
      <c r="A40" s="857" t="s">
        <v>39</v>
      </c>
      <c r="B40" s="858"/>
      <c r="C40" s="10" t="s">
        <v>37</v>
      </c>
      <c r="D40" s="168"/>
      <c r="E40" s="168"/>
      <c r="F40" s="254"/>
      <c r="G40" s="20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</row>
    <row r="41" spans="1:243" x14ac:dyDescent="0.25">
      <c r="A41" s="857" t="s">
        <v>40</v>
      </c>
      <c r="B41" s="858"/>
      <c r="C41" s="10" t="s">
        <v>37</v>
      </c>
      <c r="D41" s="168">
        <v>39.67</v>
      </c>
      <c r="E41" s="168">
        <v>39.605389614960835</v>
      </c>
      <c r="F41" s="254">
        <f t="shared" si="0"/>
        <v>-0.16286963710402527</v>
      </c>
      <c r="G41" s="20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</row>
    <row r="42" spans="1:243" x14ac:dyDescent="0.25">
      <c r="A42" s="857" t="s">
        <v>41</v>
      </c>
      <c r="B42" s="858"/>
      <c r="C42" s="10" t="s">
        <v>37</v>
      </c>
      <c r="D42" s="168"/>
      <c r="E42" s="168"/>
      <c r="F42" s="254"/>
      <c r="G42" s="20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</row>
    <row r="43" spans="1:243" x14ac:dyDescent="0.25">
      <c r="A43" s="857" t="s">
        <v>42</v>
      </c>
      <c r="B43" s="858"/>
      <c r="C43" s="10" t="s">
        <v>37</v>
      </c>
      <c r="D43" s="168"/>
      <c r="E43" s="168"/>
      <c r="F43" s="254"/>
      <c r="G43" s="20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</row>
    <row r="44" spans="1:243" x14ac:dyDescent="0.25">
      <c r="A44" s="857" t="s">
        <v>43</v>
      </c>
      <c r="B44" s="858"/>
      <c r="C44" s="10" t="s">
        <v>37</v>
      </c>
      <c r="D44" s="168"/>
      <c r="E44" s="168"/>
      <c r="F44" s="254"/>
      <c r="G44" s="20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</row>
    <row r="45" spans="1:243" ht="16.5" customHeight="1" x14ac:dyDescent="0.25">
      <c r="A45" s="892" t="s">
        <v>227</v>
      </c>
      <c r="B45" s="899"/>
      <c r="C45" s="10" t="s">
        <v>35</v>
      </c>
      <c r="D45" s="169">
        <v>8.7599999999999997E-2</v>
      </c>
      <c r="E45" s="169">
        <v>8.7258577166305709E-2</v>
      </c>
      <c r="F45" s="254">
        <f t="shared" si="0"/>
        <v>-0.38975209325831983</v>
      </c>
      <c r="G45" s="20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  <c r="II45" s="22"/>
    </row>
    <row r="46" spans="1:243" x14ac:dyDescent="0.25">
      <c r="A46" s="857" t="s">
        <v>36</v>
      </c>
      <c r="B46" s="858"/>
      <c r="C46" s="10" t="s">
        <v>37</v>
      </c>
      <c r="D46" s="169">
        <v>8.2900000000000001E-2</v>
      </c>
      <c r="E46" s="169">
        <v>8.1588447653429597E-2</v>
      </c>
      <c r="F46" s="254">
        <f t="shared" si="0"/>
        <v>-1.5820896822320927</v>
      </c>
      <c r="G46" s="20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</row>
    <row r="47" spans="1:243" x14ac:dyDescent="0.25">
      <c r="A47" s="857" t="s">
        <v>38</v>
      </c>
      <c r="B47" s="858"/>
      <c r="C47" s="10" t="s">
        <v>37</v>
      </c>
      <c r="D47" s="169">
        <v>6.8699999999999997E-2</v>
      </c>
      <c r="E47" s="169">
        <v>6.86967990245924E-2</v>
      </c>
      <c r="F47" s="254">
        <f t="shared" si="0"/>
        <v>-4.6593528494858578E-3</v>
      </c>
      <c r="G47" s="20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</row>
    <row r="48" spans="1:243" x14ac:dyDescent="0.25">
      <c r="A48" s="857" t="s">
        <v>39</v>
      </c>
      <c r="B48" s="858"/>
      <c r="C48" s="10"/>
      <c r="D48" s="169"/>
      <c r="E48" s="169"/>
      <c r="F48" s="254"/>
      <c r="G48" s="20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</row>
    <row r="49" spans="1:243" x14ac:dyDescent="0.25">
      <c r="A49" s="857" t="s">
        <v>40</v>
      </c>
      <c r="B49" s="858"/>
      <c r="C49" s="10" t="s">
        <v>37</v>
      </c>
      <c r="D49" s="169">
        <v>7.6499999999999999E-2</v>
      </c>
      <c r="E49" s="169">
        <v>7.5830946220161205E-2</v>
      </c>
      <c r="F49" s="254">
        <f t="shared" si="0"/>
        <v>-0.87458010436443601</v>
      </c>
      <c r="G49" s="20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</row>
    <row r="50" spans="1:243" x14ac:dyDescent="0.25">
      <c r="A50" s="857" t="s">
        <v>41</v>
      </c>
      <c r="B50" s="858"/>
      <c r="C50" s="10" t="s">
        <v>37</v>
      </c>
      <c r="D50" s="169"/>
      <c r="E50" s="169"/>
      <c r="F50" s="254"/>
      <c r="G50" s="20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</row>
    <row r="51" spans="1:243" x14ac:dyDescent="0.25">
      <c r="A51" s="857" t="s">
        <v>42</v>
      </c>
      <c r="B51" s="858"/>
      <c r="C51" s="10" t="s">
        <v>37</v>
      </c>
      <c r="D51" s="169"/>
      <c r="E51" s="169"/>
      <c r="F51" s="254"/>
      <c r="G51" s="20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</row>
    <row r="52" spans="1:243" x14ac:dyDescent="0.25">
      <c r="A52" s="857" t="s">
        <v>43</v>
      </c>
      <c r="B52" s="858"/>
      <c r="C52" s="10" t="s">
        <v>37</v>
      </c>
      <c r="D52" s="169"/>
      <c r="E52" s="169"/>
      <c r="F52" s="254"/>
      <c r="G52" s="20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</row>
    <row r="53" spans="1:243" ht="16.5" customHeight="1" x14ac:dyDescent="0.25">
      <c r="A53" s="892" t="s">
        <v>228</v>
      </c>
      <c r="B53" s="899"/>
      <c r="C53" s="10" t="s">
        <v>35</v>
      </c>
      <c r="D53" s="169">
        <v>0.23599999999999999</v>
      </c>
      <c r="E53" s="169">
        <v>0.23531323367391979</v>
      </c>
      <c r="F53" s="254">
        <f t="shared" si="0"/>
        <v>-0.29100268054245593</v>
      </c>
      <c r="G53" s="20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</row>
    <row r="54" spans="1:243" x14ac:dyDescent="0.25">
      <c r="A54" s="857" t="s">
        <v>36</v>
      </c>
      <c r="B54" s="858"/>
      <c r="C54" s="10" t="s">
        <v>37</v>
      </c>
      <c r="D54" s="169">
        <v>0.21859999999999999</v>
      </c>
      <c r="E54" s="169">
        <v>0.2110613718411552</v>
      </c>
      <c r="F54" s="254">
        <f t="shared" si="0"/>
        <v>-3.4485947661687053</v>
      </c>
      <c r="G54" s="20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</row>
    <row r="55" spans="1:243" x14ac:dyDescent="0.25">
      <c r="A55" s="857" t="s">
        <v>38</v>
      </c>
      <c r="B55" s="858"/>
      <c r="C55" s="10" t="s">
        <v>37</v>
      </c>
      <c r="D55" s="169">
        <v>0.1857</v>
      </c>
      <c r="E55" s="169">
        <v>0.18545827462454736</v>
      </c>
      <c r="F55" s="254">
        <f t="shared" si="0"/>
        <v>-0.1301698306153147</v>
      </c>
      <c r="G55" s="20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</row>
    <row r="56" spans="1:243" x14ac:dyDescent="0.25">
      <c r="A56" s="857" t="s">
        <v>39</v>
      </c>
      <c r="B56" s="858"/>
      <c r="C56" s="10" t="s">
        <v>37</v>
      </c>
      <c r="D56" s="169"/>
      <c r="E56" s="169"/>
      <c r="F56" s="254"/>
      <c r="G56" s="20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  <c r="II56" s="22"/>
    </row>
    <row r="57" spans="1:243" x14ac:dyDescent="0.25">
      <c r="A57" s="857" t="s">
        <v>40</v>
      </c>
      <c r="B57" s="858"/>
      <c r="C57" s="10" t="s">
        <v>37</v>
      </c>
      <c r="D57" s="169">
        <v>0.2069</v>
      </c>
      <c r="E57" s="169">
        <v>0.20566622668572349</v>
      </c>
      <c r="F57" s="254">
        <f t="shared" si="0"/>
        <v>-0.59631383000314886</v>
      </c>
      <c r="G57" s="20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  <c r="II57" s="22"/>
    </row>
    <row r="58" spans="1:243" x14ac:dyDescent="0.25">
      <c r="A58" s="857" t="s">
        <v>41</v>
      </c>
      <c r="B58" s="858"/>
      <c r="C58" s="10" t="s">
        <v>37</v>
      </c>
      <c r="D58" s="169"/>
      <c r="E58" s="169"/>
      <c r="F58" s="254"/>
      <c r="G58" s="20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</row>
    <row r="59" spans="1:243" x14ac:dyDescent="0.25">
      <c r="A59" s="857" t="s">
        <v>42</v>
      </c>
      <c r="B59" s="858"/>
      <c r="C59" s="10" t="s">
        <v>37</v>
      </c>
      <c r="D59" s="169"/>
      <c r="E59" s="169"/>
      <c r="F59" s="254"/>
      <c r="G59" s="20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  <c r="GW59" s="22"/>
      <c r="GX59" s="22"/>
      <c r="GY59" s="22"/>
      <c r="GZ59" s="22"/>
      <c r="HA59" s="22"/>
      <c r="HB59" s="22"/>
      <c r="HC59" s="22"/>
      <c r="HD59" s="22"/>
      <c r="HE59" s="22"/>
      <c r="HF59" s="22"/>
      <c r="HG59" s="22"/>
      <c r="HH59" s="22"/>
      <c r="HI59" s="22"/>
      <c r="HJ59" s="22"/>
      <c r="HK59" s="22"/>
      <c r="HL59" s="22"/>
      <c r="HM59" s="22"/>
      <c r="HN59" s="22"/>
      <c r="HO59" s="22"/>
      <c r="HP59" s="22"/>
      <c r="HQ59" s="22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  <c r="IH59" s="22"/>
      <c r="II59" s="22"/>
    </row>
    <row r="60" spans="1:243" x14ac:dyDescent="0.25">
      <c r="A60" s="857" t="s">
        <v>43</v>
      </c>
      <c r="B60" s="858"/>
      <c r="C60" s="10" t="s">
        <v>37</v>
      </c>
      <c r="D60" s="169"/>
      <c r="E60" s="169"/>
      <c r="F60" s="254"/>
      <c r="G60" s="20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</row>
    <row r="61" spans="1:243" ht="16.5" customHeight="1" x14ac:dyDescent="0.25">
      <c r="A61" s="894" t="s">
        <v>229</v>
      </c>
      <c r="B61" s="900"/>
      <c r="C61" s="10" t="s">
        <v>35</v>
      </c>
      <c r="D61" s="170">
        <v>185.76</v>
      </c>
      <c r="E61" s="170">
        <v>185.09918531088087</v>
      </c>
      <c r="F61" s="254">
        <f t="shared" si="0"/>
        <v>-0.35573572842329948</v>
      </c>
      <c r="G61" s="20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</row>
    <row r="62" spans="1:243" x14ac:dyDescent="0.25">
      <c r="A62" s="857" t="s">
        <v>48</v>
      </c>
      <c r="B62" s="858"/>
      <c r="C62" s="10" t="s">
        <v>37</v>
      </c>
      <c r="D62" s="170"/>
      <c r="E62" s="170"/>
      <c r="F62" s="254"/>
      <c r="G62" s="20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  <c r="II62" s="22"/>
    </row>
    <row r="63" spans="1:243" x14ac:dyDescent="0.25">
      <c r="A63" s="857" t="s">
        <v>49</v>
      </c>
      <c r="B63" s="858"/>
      <c r="C63" s="10" t="s">
        <v>37</v>
      </c>
      <c r="D63" s="170">
        <v>164.3</v>
      </c>
      <c r="E63" s="170">
        <v>162.01875569887477</v>
      </c>
      <c r="F63" s="254">
        <f t="shared" si="0"/>
        <v>-1.3884627517499946</v>
      </c>
      <c r="G63" s="20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</row>
    <row r="64" spans="1:243" x14ac:dyDescent="0.25">
      <c r="A64" s="857" t="s">
        <v>50</v>
      </c>
      <c r="B64" s="858"/>
      <c r="C64" s="10" t="s">
        <v>37</v>
      </c>
      <c r="D64" s="170"/>
      <c r="E64" s="170"/>
      <c r="F64" s="254"/>
      <c r="G64" s="20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</row>
    <row r="65" spans="1:243" ht="16.5" customHeight="1" x14ac:dyDescent="0.25">
      <c r="A65" s="892" t="s">
        <v>231</v>
      </c>
      <c r="B65" s="899"/>
      <c r="C65" s="10" t="s">
        <v>35</v>
      </c>
      <c r="D65" s="171">
        <v>8.8800000000000004E-2</v>
      </c>
      <c r="E65" s="171">
        <v>8.9183312305025533E-2</v>
      </c>
      <c r="F65" s="254">
        <f t="shared" si="0"/>
        <v>0.43165800115487535</v>
      </c>
      <c r="G65" s="20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  <c r="IH65" s="22"/>
      <c r="II65" s="22"/>
    </row>
    <row r="66" spans="1:243" x14ac:dyDescent="0.25">
      <c r="A66" s="857" t="s">
        <v>48</v>
      </c>
      <c r="B66" s="858"/>
      <c r="C66" s="10" t="s">
        <v>37</v>
      </c>
      <c r="D66" s="171"/>
      <c r="E66" s="171"/>
      <c r="F66" s="254"/>
      <c r="G66" s="20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  <c r="ID66" s="22"/>
      <c r="IE66" s="22"/>
      <c r="IF66" s="22"/>
      <c r="IG66" s="22"/>
      <c r="IH66" s="22"/>
      <c r="II66" s="22"/>
    </row>
    <row r="67" spans="1:243" x14ac:dyDescent="0.25">
      <c r="A67" s="857" t="s">
        <v>49</v>
      </c>
      <c r="B67" s="858"/>
      <c r="C67" s="10" t="s">
        <v>37</v>
      </c>
      <c r="D67" s="171">
        <v>7.7799999999999994E-2</v>
      </c>
      <c r="E67" s="171">
        <v>7.7647922007745174E-2</v>
      </c>
      <c r="F67" s="254">
        <f t="shared" si="0"/>
        <v>-0.19547299775683863</v>
      </c>
      <c r="G67" s="20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  <c r="ID67" s="22"/>
      <c r="IE67" s="22"/>
      <c r="IF67" s="22"/>
      <c r="IG67" s="22"/>
      <c r="IH67" s="22"/>
      <c r="II67" s="22"/>
    </row>
    <row r="68" spans="1:243" x14ac:dyDescent="0.25">
      <c r="A68" s="857" t="s">
        <v>50</v>
      </c>
      <c r="B68" s="858"/>
      <c r="C68" s="10" t="s">
        <v>37</v>
      </c>
      <c r="D68" s="171"/>
      <c r="E68" s="171"/>
      <c r="F68" s="254"/>
      <c r="G68" s="20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  <c r="EQ68" s="22"/>
      <c r="ER68" s="22"/>
      <c r="ES68" s="22"/>
      <c r="ET68" s="22"/>
      <c r="EU68" s="22"/>
      <c r="EV68" s="22"/>
      <c r="EW68" s="22"/>
      <c r="EX68" s="22"/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  <c r="GW68" s="22"/>
      <c r="GX68" s="22"/>
      <c r="GY68" s="22"/>
      <c r="GZ68" s="22"/>
      <c r="HA68" s="22"/>
      <c r="HB68" s="22"/>
      <c r="HC68" s="22"/>
      <c r="HD68" s="22"/>
      <c r="HE68" s="22"/>
      <c r="HF68" s="22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22"/>
      <c r="HR68" s="22"/>
      <c r="HS68" s="22"/>
      <c r="HT68" s="22"/>
      <c r="HU68" s="22"/>
      <c r="HV68" s="22"/>
      <c r="HW68" s="22"/>
      <c r="HX68" s="22"/>
      <c r="HY68" s="22"/>
      <c r="HZ68" s="22"/>
      <c r="IA68" s="22"/>
      <c r="IB68" s="22"/>
      <c r="IC68" s="22"/>
      <c r="ID68" s="22"/>
      <c r="IE68" s="22"/>
      <c r="IF68" s="22"/>
      <c r="IG68" s="22"/>
      <c r="IH68" s="22"/>
      <c r="II68" s="22"/>
    </row>
    <row r="69" spans="1:243" ht="16.5" customHeight="1" x14ac:dyDescent="0.25">
      <c r="A69" s="892" t="s">
        <v>230</v>
      </c>
      <c r="B69" s="899"/>
      <c r="C69" s="10" t="s">
        <v>35</v>
      </c>
      <c r="D69" s="172">
        <v>0.24229999999999999</v>
      </c>
      <c r="E69" s="171">
        <v>0.24063590291513259</v>
      </c>
      <c r="F69" s="254">
        <f t="shared" si="0"/>
        <v>-0.68679202842236664</v>
      </c>
      <c r="G69" s="20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  <c r="GW69" s="22"/>
      <c r="GX69" s="22"/>
      <c r="GY69" s="22"/>
      <c r="GZ69" s="22"/>
      <c r="HA69" s="22"/>
      <c r="HB69" s="22"/>
      <c r="HC69" s="22"/>
      <c r="HD69" s="22"/>
      <c r="HE69" s="22"/>
      <c r="HF69" s="22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22"/>
      <c r="HR69" s="22"/>
      <c r="HS69" s="22"/>
      <c r="HT69" s="22"/>
      <c r="HU69" s="22"/>
      <c r="HV69" s="22"/>
      <c r="HW69" s="22"/>
      <c r="HX69" s="22"/>
      <c r="HY69" s="22"/>
      <c r="HZ69" s="22"/>
      <c r="IA69" s="22"/>
      <c r="IB69" s="22"/>
      <c r="IC69" s="22"/>
      <c r="ID69" s="22"/>
      <c r="IE69" s="22"/>
      <c r="IF69" s="22"/>
      <c r="IG69" s="22"/>
      <c r="IH69" s="22"/>
      <c r="II69" s="22"/>
    </row>
    <row r="70" spans="1:243" x14ac:dyDescent="0.25">
      <c r="A70" s="857" t="s">
        <v>48</v>
      </c>
      <c r="B70" s="858"/>
      <c r="C70" s="10" t="s">
        <v>37</v>
      </c>
      <c r="D70" s="172"/>
      <c r="E70" s="172"/>
      <c r="F70" s="254"/>
      <c r="G70" s="20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  <c r="EC70" s="22"/>
      <c r="ED70" s="22"/>
      <c r="EE70" s="22"/>
      <c r="EF70" s="22"/>
      <c r="EG70" s="22"/>
      <c r="EH70" s="22"/>
      <c r="EI70" s="22"/>
      <c r="EJ70" s="22"/>
      <c r="EK70" s="22"/>
      <c r="EL70" s="22"/>
      <c r="EM70" s="22"/>
      <c r="EN70" s="22"/>
      <c r="EO70" s="22"/>
      <c r="EP70" s="22"/>
      <c r="EQ70" s="22"/>
      <c r="ER70" s="22"/>
      <c r="ES70" s="22"/>
      <c r="ET70" s="22"/>
      <c r="EU70" s="22"/>
      <c r="EV70" s="22"/>
      <c r="EW70" s="22"/>
      <c r="EX70" s="22"/>
      <c r="EY70" s="22"/>
      <c r="EZ70" s="22"/>
      <c r="FA70" s="22"/>
      <c r="FB70" s="22"/>
      <c r="FC70" s="22"/>
      <c r="FD70" s="22"/>
      <c r="FE70" s="22"/>
      <c r="FF70" s="22"/>
      <c r="FG70" s="22"/>
      <c r="FH70" s="22"/>
      <c r="FI70" s="22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/>
      <c r="GB70" s="22"/>
      <c r="GC70" s="22"/>
      <c r="GD70" s="22"/>
      <c r="GE70" s="22"/>
      <c r="GF70" s="22"/>
      <c r="GG70" s="22"/>
      <c r="GH70" s="22"/>
      <c r="GI70" s="22"/>
      <c r="GJ70" s="22"/>
      <c r="GK70" s="22"/>
      <c r="GL70" s="22"/>
      <c r="GM70" s="22"/>
      <c r="GN70" s="22"/>
      <c r="GO70" s="22"/>
      <c r="GP70" s="22"/>
      <c r="GQ70" s="22"/>
      <c r="GR70" s="22"/>
      <c r="GS70" s="22"/>
      <c r="GT70" s="22"/>
      <c r="GU70" s="22"/>
      <c r="GV70" s="22"/>
      <c r="GW70" s="22"/>
      <c r="GX70" s="22"/>
      <c r="GY70" s="22"/>
      <c r="GZ70" s="22"/>
      <c r="HA70" s="22"/>
      <c r="HB70" s="22"/>
      <c r="HC70" s="22"/>
      <c r="HD70" s="22"/>
      <c r="HE70" s="22"/>
      <c r="HF70" s="22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22"/>
      <c r="HR70" s="22"/>
      <c r="HS70" s="22"/>
      <c r="HT70" s="22"/>
      <c r="HU70" s="22"/>
      <c r="HV70" s="22"/>
      <c r="HW70" s="22"/>
      <c r="HX70" s="22"/>
      <c r="HY70" s="22"/>
      <c r="HZ70" s="22"/>
      <c r="IA70" s="22"/>
      <c r="IB70" s="22"/>
      <c r="IC70" s="22"/>
      <c r="ID70" s="22"/>
      <c r="IE70" s="22"/>
      <c r="IF70" s="22"/>
      <c r="IG70" s="22"/>
      <c r="IH70" s="22"/>
      <c r="II70" s="22"/>
    </row>
    <row r="71" spans="1:243" x14ac:dyDescent="0.25">
      <c r="A71" s="857" t="s">
        <v>49</v>
      </c>
      <c r="B71" s="858"/>
      <c r="C71" s="10" t="s">
        <v>37</v>
      </c>
      <c r="D71" s="172">
        <v>0.21079999999999999</v>
      </c>
      <c r="E71" s="172">
        <v>0.20979765568905961</v>
      </c>
      <c r="F71" s="254">
        <f t="shared" si="0"/>
        <v>-0.47549540367190374</v>
      </c>
      <c r="G71" s="20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  <c r="EC71" s="22"/>
      <c r="ED71" s="22"/>
      <c r="EE71" s="22"/>
      <c r="EF71" s="22"/>
      <c r="EG71" s="22"/>
      <c r="EH71" s="22"/>
      <c r="EI71" s="22"/>
      <c r="EJ71" s="22"/>
      <c r="EK71" s="22"/>
      <c r="EL71" s="22"/>
      <c r="EM71" s="22"/>
      <c r="EN71" s="22"/>
      <c r="EO71" s="22"/>
      <c r="EP71" s="22"/>
      <c r="EQ71" s="22"/>
      <c r="ER71" s="22"/>
      <c r="ES71" s="22"/>
      <c r="ET71" s="22"/>
      <c r="EU71" s="22"/>
      <c r="EV71" s="22"/>
      <c r="EW71" s="22"/>
      <c r="EX71" s="22"/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2"/>
      <c r="GE71" s="22"/>
      <c r="GF71" s="22"/>
      <c r="GG71" s="22"/>
      <c r="GH71" s="22"/>
      <c r="GI71" s="22"/>
      <c r="GJ71" s="22"/>
      <c r="GK71" s="22"/>
      <c r="GL71" s="22"/>
      <c r="GM71" s="22"/>
      <c r="GN71" s="22"/>
      <c r="GO71" s="22"/>
      <c r="GP71" s="22"/>
      <c r="GQ71" s="22"/>
      <c r="GR71" s="22"/>
      <c r="GS71" s="22"/>
      <c r="GT71" s="22"/>
      <c r="GU71" s="22"/>
      <c r="GV71" s="22"/>
      <c r="GW71" s="22"/>
      <c r="GX71" s="22"/>
      <c r="GY71" s="22"/>
      <c r="GZ71" s="22"/>
      <c r="HA71" s="22"/>
      <c r="HB71" s="22"/>
      <c r="HC71" s="22"/>
      <c r="HD71" s="22"/>
      <c r="HE71" s="22"/>
      <c r="HF71" s="22"/>
      <c r="HG71" s="22"/>
      <c r="HH71" s="22"/>
      <c r="HI71" s="22"/>
      <c r="HJ71" s="22"/>
      <c r="HK71" s="22"/>
      <c r="HL71" s="22"/>
      <c r="HM71" s="22"/>
      <c r="HN71" s="22"/>
      <c r="HO71" s="22"/>
      <c r="HP71" s="22"/>
      <c r="HQ71" s="22"/>
      <c r="HR71" s="22"/>
      <c r="HS71" s="22"/>
      <c r="HT71" s="22"/>
      <c r="HU71" s="22"/>
      <c r="HV71" s="22"/>
      <c r="HW71" s="22"/>
      <c r="HX71" s="22"/>
      <c r="HY71" s="22"/>
      <c r="HZ71" s="22"/>
      <c r="IA71" s="22"/>
      <c r="IB71" s="22"/>
      <c r="IC71" s="22"/>
      <c r="ID71" s="22"/>
      <c r="IE71" s="22"/>
      <c r="IF71" s="22"/>
      <c r="IG71" s="22"/>
      <c r="IH71" s="22"/>
      <c r="II71" s="22"/>
    </row>
    <row r="72" spans="1:243" x14ac:dyDescent="0.25">
      <c r="A72" s="857" t="s">
        <v>50</v>
      </c>
      <c r="B72" s="858"/>
      <c r="C72" s="10" t="s">
        <v>37</v>
      </c>
      <c r="D72" s="172"/>
      <c r="E72" s="172"/>
      <c r="F72" s="254"/>
      <c r="G72" s="20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22"/>
      <c r="HV72" s="22"/>
      <c r="HW72" s="22"/>
      <c r="HX72" s="22"/>
      <c r="HY72" s="22"/>
      <c r="HZ72" s="22"/>
      <c r="IA72" s="22"/>
      <c r="IB72" s="22"/>
      <c r="IC72" s="22"/>
      <c r="ID72" s="22"/>
      <c r="IE72" s="22"/>
      <c r="IF72" s="22"/>
      <c r="IG72" s="22"/>
      <c r="IH72" s="22"/>
      <c r="II72" s="22"/>
    </row>
    <row r="73" spans="1:243" ht="16.5" customHeight="1" x14ac:dyDescent="0.25">
      <c r="A73" s="893" t="s">
        <v>232</v>
      </c>
      <c r="B73" s="898"/>
      <c r="C73" s="10" t="s">
        <v>35</v>
      </c>
      <c r="D73" s="173">
        <v>3.1E-2</v>
      </c>
      <c r="E73" s="173">
        <v>2.9790004037365283E-2</v>
      </c>
      <c r="F73" s="254">
        <f t="shared" si="0"/>
        <v>-3.9032127826926355</v>
      </c>
      <c r="G73" s="20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22"/>
      <c r="HT73" s="22"/>
      <c r="HU73" s="22"/>
      <c r="HV73" s="22"/>
      <c r="HW73" s="22"/>
      <c r="HX73" s="22"/>
      <c r="HY73" s="22"/>
      <c r="HZ73" s="22"/>
      <c r="IA73" s="22"/>
      <c r="IB73" s="22"/>
      <c r="IC73" s="22"/>
      <c r="ID73" s="22"/>
      <c r="IE73" s="22"/>
      <c r="IF73" s="22"/>
      <c r="IG73" s="22"/>
      <c r="IH73" s="22"/>
      <c r="II73" s="22"/>
    </row>
    <row r="74" spans="1:243" x14ac:dyDescent="0.25">
      <c r="A74" s="857" t="s">
        <v>48</v>
      </c>
      <c r="B74" s="858"/>
      <c r="C74" s="10" t="s">
        <v>37</v>
      </c>
      <c r="D74" s="173"/>
      <c r="E74" s="173"/>
      <c r="F74" s="254"/>
      <c r="G74" s="20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  <c r="EC74" s="22"/>
      <c r="ED74" s="22"/>
      <c r="EE74" s="22"/>
      <c r="EF74" s="22"/>
      <c r="EG74" s="22"/>
      <c r="EH74" s="22"/>
      <c r="EI74" s="22"/>
      <c r="EJ74" s="22"/>
      <c r="EK74" s="22"/>
      <c r="EL74" s="22"/>
      <c r="EM74" s="22"/>
      <c r="EN74" s="22"/>
      <c r="EO74" s="22"/>
      <c r="EP74" s="22"/>
      <c r="EQ74" s="22"/>
      <c r="ER74" s="22"/>
      <c r="ES74" s="22"/>
      <c r="ET74" s="22"/>
      <c r="EU74" s="22"/>
      <c r="EV74" s="22"/>
      <c r="EW74" s="22"/>
      <c r="EX74" s="22"/>
      <c r="EY74" s="22"/>
      <c r="EZ74" s="22"/>
      <c r="FA74" s="22"/>
      <c r="FB74" s="22"/>
      <c r="FC74" s="22"/>
      <c r="FD74" s="22"/>
      <c r="FE74" s="22"/>
      <c r="FF74" s="22"/>
      <c r="FG74" s="22"/>
      <c r="FH74" s="22"/>
      <c r="FI74" s="22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2"/>
      <c r="GL74" s="22"/>
      <c r="GM74" s="22"/>
      <c r="GN74" s="22"/>
      <c r="GO74" s="22"/>
      <c r="GP74" s="22"/>
      <c r="GQ74" s="22"/>
      <c r="GR74" s="22"/>
      <c r="GS74" s="22"/>
      <c r="GT74" s="22"/>
      <c r="GU74" s="22"/>
      <c r="GV74" s="22"/>
      <c r="GW74" s="22"/>
      <c r="GX74" s="22"/>
      <c r="GY74" s="22"/>
      <c r="GZ74" s="22"/>
      <c r="HA74" s="22"/>
      <c r="HB74" s="22"/>
      <c r="HC74" s="22"/>
      <c r="HD74" s="22"/>
      <c r="HE74" s="22"/>
      <c r="HF74" s="22"/>
      <c r="HG74" s="22"/>
      <c r="HH74" s="22"/>
      <c r="HI74" s="22"/>
      <c r="HJ74" s="22"/>
      <c r="HK74" s="22"/>
      <c r="HL74" s="22"/>
      <c r="HM74" s="22"/>
      <c r="HN74" s="22"/>
      <c r="HO74" s="22"/>
      <c r="HP74" s="22"/>
      <c r="HQ74" s="22"/>
      <c r="HR74" s="22"/>
      <c r="HS74" s="22"/>
      <c r="HT74" s="22"/>
      <c r="HU74" s="22"/>
      <c r="HV74" s="22"/>
      <c r="HW74" s="22"/>
      <c r="HX74" s="22"/>
      <c r="HY74" s="22"/>
      <c r="HZ74" s="22"/>
      <c r="IA74" s="22"/>
      <c r="IB74" s="22"/>
      <c r="IC74" s="22"/>
      <c r="ID74" s="22"/>
      <c r="IE74" s="22"/>
      <c r="IF74" s="22"/>
      <c r="IG74" s="22"/>
      <c r="IH74" s="22"/>
      <c r="II74" s="22"/>
    </row>
    <row r="75" spans="1:243" x14ac:dyDescent="0.25">
      <c r="A75" s="857" t="s">
        <v>49</v>
      </c>
      <c r="B75" s="858"/>
      <c r="C75" s="10" t="s">
        <v>37</v>
      </c>
      <c r="D75" s="173">
        <v>2.7E-2</v>
      </c>
      <c r="E75" s="173">
        <v>2.6993071960580657E-2</v>
      </c>
      <c r="F75" s="254">
        <f t="shared" si="0"/>
        <v>-2.5659405256824388E-2</v>
      </c>
      <c r="G75" s="20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  <c r="EC75" s="22"/>
      <c r="ED75" s="22"/>
      <c r="EE75" s="22"/>
      <c r="EF75" s="22"/>
      <c r="EG75" s="22"/>
      <c r="EH75" s="22"/>
      <c r="EI75" s="22"/>
      <c r="EJ75" s="22"/>
      <c r="EK75" s="22"/>
      <c r="EL75" s="22"/>
      <c r="EM75" s="22"/>
      <c r="EN75" s="22"/>
      <c r="EO75" s="22"/>
      <c r="EP75" s="22"/>
      <c r="EQ75" s="22"/>
      <c r="ER75" s="22"/>
      <c r="ES75" s="22"/>
      <c r="ET75" s="22"/>
      <c r="EU75" s="22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2"/>
      <c r="HF75" s="22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22"/>
      <c r="HR75" s="22"/>
      <c r="HS75" s="22"/>
      <c r="HT75" s="22"/>
      <c r="HU75" s="22"/>
      <c r="HV75" s="22"/>
      <c r="HW75" s="22"/>
      <c r="HX75" s="22"/>
      <c r="HY75" s="22"/>
      <c r="HZ75" s="22"/>
      <c r="IA75" s="22"/>
      <c r="IB75" s="22"/>
      <c r="IC75" s="22"/>
      <c r="ID75" s="22"/>
      <c r="IE75" s="22"/>
      <c r="IF75" s="22"/>
      <c r="IG75" s="22"/>
      <c r="IH75" s="22"/>
      <c r="II75" s="22"/>
    </row>
    <row r="76" spans="1:243" x14ac:dyDescent="0.25">
      <c r="A76" s="857" t="s">
        <v>50</v>
      </c>
      <c r="B76" s="858"/>
      <c r="C76" s="10" t="s">
        <v>37</v>
      </c>
      <c r="D76" s="173"/>
      <c r="E76" s="173"/>
      <c r="F76" s="254"/>
      <c r="G76" s="20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  <c r="EC76" s="22"/>
      <c r="ED76" s="22"/>
      <c r="EE76" s="22"/>
      <c r="EF76" s="22"/>
      <c r="EG76" s="22"/>
      <c r="EH76" s="22"/>
      <c r="EI76" s="22"/>
      <c r="EJ76" s="22"/>
      <c r="EK76" s="22"/>
      <c r="EL76" s="22"/>
      <c r="EM76" s="22"/>
      <c r="EN76" s="22"/>
      <c r="EO76" s="22"/>
      <c r="EP76" s="22"/>
      <c r="EQ76" s="22"/>
      <c r="ER76" s="22"/>
      <c r="ES76" s="22"/>
      <c r="ET76" s="22"/>
      <c r="EU76" s="22"/>
      <c r="EV76" s="22"/>
      <c r="EW76" s="22"/>
      <c r="EX76" s="22"/>
      <c r="EY76" s="22"/>
      <c r="EZ76" s="22"/>
      <c r="FA76" s="22"/>
      <c r="FB76" s="22"/>
      <c r="FC76" s="22"/>
      <c r="FD76" s="22"/>
      <c r="FE76" s="22"/>
      <c r="FF76" s="22"/>
      <c r="FG76" s="22"/>
      <c r="FH76" s="22"/>
      <c r="FI76" s="22"/>
      <c r="FJ76" s="22"/>
      <c r="FK76" s="22"/>
      <c r="FL76" s="22"/>
      <c r="FM76" s="22"/>
      <c r="FN76" s="22"/>
      <c r="FO76" s="22"/>
      <c r="FP76" s="22"/>
      <c r="FQ76" s="22"/>
      <c r="FR76" s="22"/>
      <c r="FS76" s="22"/>
      <c r="FT76" s="22"/>
      <c r="FU76" s="22"/>
      <c r="FV76" s="22"/>
      <c r="FW76" s="22"/>
      <c r="FX76" s="22"/>
      <c r="FY76" s="22"/>
      <c r="FZ76" s="22"/>
      <c r="GA76" s="22"/>
      <c r="GB76" s="22"/>
      <c r="GC76" s="22"/>
      <c r="GD76" s="22"/>
      <c r="GE76" s="22"/>
      <c r="GF76" s="22"/>
      <c r="GG76" s="22"/>
      <c r="GH76" s="22"/>
      <c r="GI76" s="22"/>
      <c r="GJ76" s="22"/>
      <c r="GK76" s="22"/>
      <c r="GL76" s="22"/>
      <c r="GM76" s="22"/>
      <c r="GN76" s="22"/>
      <c r="GO76" s="22"/>
      <c r="GP76" s="22"/>
      <c r="GQ76" s="22"/>
      <c r="GR76" s="22"/>
      <c r="GS76" s="22"/>
      <c r="GT76" s="22"/>
      <c r="GU76" s="22"/>
      <c r="GV76" s="22"/>
      <c r="GW76" s="22"/>
      <c r="GX76" s="22"/>
      <c r="GY76" s="22"/>
      <c r="GZ76" s="22"/>
      <c r="HA76" s="22"/>
      <c r="HB76" s="22"/>
      <c r="HC76" s="22"/>
      <c r="HD76" s="22"/>
      <c r="HE76" s="22"/>
      <c r="HF76" s="22"/>
      <c r="HG76" s="22"/>
      <c r="HH76" s="22"/>
      <c r="HI76" s="22"/>
      <c r="HJ76" s="22"/>
      <c r="HK76" s="22"/>
      <c r="HL76" s="22"/>
      <c r="HM76" s="22"/>
      <c r="HN76" s="22"/>
      <c r="HO76" s="22"/>
      <c r="HP76" s="22"/>
      <c r="HQ76" s="22"/>
      <c r="HR76" s="22"/>
      <c r="HS76" s="22"/>
      <c r="HT76" s="22"/>
      <c r="HU76" s="22"/>
      <c r="HV76" s="22"/>
      <c r="HW76" s="22"/>
      <c r="HX76" s="22"/>
      <c r="HY76" s="22"/>
      <c r="HZ76" s="22"/>
      <c r="IA76" s="22"/>
      <c r="IB76" s="22"/>
      <c r="IC76" s="22"/>
      <c r="ID76" s="22"/>
      <c r="IE76" s="22"/>
      <c r="IF76" s="22"/>
      <c r="IG76" s="22"/>
      <c r="IH76" s="22"/>
      <c r="II76" s="22"/>
    </row>
    <row r="77" spans="1:243" ht="16.5" customHeight="1" x14ac:dyDescent="0.25">
      <c r="A77" s="893" t="s">
        <v>233</v>
      </c>
      <c r="B77" s="898"/>
      <c r="C77" s="10" t="s">
        <v>35</v>
      </c>
      <c r="D77" s="173">
        <v>0.03</v>
      </c>
      <c r="E77" s="173">
        <v>2.9683622748442565E-2</v>
      </c>
      <c r="F77" s="254">
        <f t="shared" si="0"/>
        <v>-1.0545908385247809</v>
      </c>
      <c r="G77" s="20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22"/>
      <c r="HW77" s="22"/>
      <c r="HX77" s="22"/>
      <c r="HY77" s="22"/>
      <c r="HZ77" s="22"/>
      <c r="IA77" s="22"/>
      <c r="IB77" s="22"/>
      <c r="IC77" s="22"/>
      <c r="ID77" s="22"/>
      <c r="IE77" s="22"/>
      <c r="IF77" s="22"/>
      <c r="IG77" s="22"/>
      <c r="IH77" s="22"/>
      <c r="II77" s="22"/>
    </row>
    <row r="78" spans="1:243" x14ac:dyDescent="0.25">
      <c r="A78" s="857" t="s">
        <v>36</v>
      </c>
      <c r="B78" s="858"/>
      <c r="C78" s="10" t="s">
        <v>37</v>
      </c>
      <c r="D78" s="173">
        <v>2.9000000000000001E-2</v>
      </c>
      <c r="E78" s="173">
        <v>2.8592057761732854E-2</v>
      </c>
      <c r="F78" s="254">
        <f t="shared" si="0"/>
        <v>-1.4066973733349897</v>
      </c>
      <c r="G78" s="20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  <c r="EC78" s="22"/>
      <c r="ED78" s="22"/>
      <c r="EE78" s="22"/>
      <c r="EF78" s="22"/>
      <c r="EG78" s="22"/>
      <c r="EH78" s="22"/>
      <c r="EI78" s="22"/>
      <c r="EJ78" s="22"/>
      <c r="EK78" s="22"/>
      <c r="EL78" s="22"/>
      <c r="EM78" s="22"/>
      <c r="EN78" s="22"/>
      <c r="EO78" s="22"/>
      <c r="EP78" s="22"/>
      <c r="EQ78" s="22"/>
      <c r="ER78" s="22"/>
      <c r="ES78" s="22"/>
      <c r="ET78" s="22"/>
      <c r="EU78" s="22"/>
      <c r="EV78" s="22"/>
      <c r="EW78" s="22"/>
      <c r="EX78" s="22"/>
      <c r="EY78" s="22"/>
      <c r="EZ78" s="22"/>
      <c r="FA78" s="22"/>
      <c r="FB78" s="22"/>
      <c r="FC78" s="22"/>
      <c r="FD78" s="22"/>
      <c r="FE78" s="22"/>
      <c r="FF78" s="22"/>
      <c r="FG78" s="22"/>
      <c r="FH78" s="22"/>
      <c r="FI78" s="22"/>
      <c r="FJ78" s="22"/>
      <c r="FK78" s="22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  <c r="FZ78" s="22"/>
      <c r="GA78" s="22"/>
      <c r="GB78" s="22"/>
      <c r="GC78" s="22"/>
      <c r="GD78" s="22"/>
      <c r="GE78" s="22"/>
      <c r="GF78" s="22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22"/>
      <c r="GT78" s="22"/>
      <c r="GU78" s="22"/>
      <c r="GV78" s="22"/>
      <c r="GW78" s="22"/>
      <c r="GX78" s="22"/>
      <c r="GY78" s="22"/>
      <c r="GZ78" s="22"/>
      <c r="HA78" s="22"/>
      <c r="HB78" s="22"/>
      <c r="HC78" s="22"/>
      <c r="HD78" s="22"/>
      <c r="HE78" s="22"/>
      <c r="HF78" s="22"/>
      <c r="HG78" s="22"/>
      <c r="HH78" s="22"/>
      <c r="HI78" s="22"/>
      <c r="HJ78" s="22"/>
      <c r="HK78" s="22"/>
      <c r="HL78" s="22"/>
      <c r="HM78" s="22"/>
      <c r="HN78" s="22"/>
      <c r="HO78" s="22"/>
      <c r="HP78" s="22"/>
      <c r="HQ78" s="22"/>
      <c r="HR78" s="22"/>
      <c r="HS78" s="22"/>
      <c r="HT78" s="22"/>
      <c r="HU78" s="22"/>
      <c r="HV78" s="22"/>
      <c r="HW78" s="22"/>
      <c r="HX78" s="22"/>
      <c r="HY78" s="22"/>
      <c r="HZ78" s="22"/>
      <c r="IA78" s="22"/>
      <c r="IB78" s="22"/>
      <c r="IC78" s="22"/>
      <c r="ID78" s="22"/>
      <c r="IE78" s="22"/>
      <c r="IF78" s="22"/>
      <c r="IG78" s="22"/>
      <c r="IH78" s="22"/>
      <c r="II78" s="22"/>
    </row>
    <row r="79" spans="1:243" x14ac:dyDescent="0.25">
      <c r="A79" s="857" t="s">
        <v>38</v>
      </c>
      <c r="B79" s="858"/>
      <c r="C79" s="10" t="s">
        <v>37</v>
      </c>
      <c r="D79" s="173">
        <v>2.4500000000000001E-2</v>
      </c>
      <c r="E79" s="173">
        <v>2.4500000000000001E-2</v>
      </c>
      <c r="F79" s="254">
        <f t="shared" si="0"/>
        <v>0</v>
      </c>
      <c r="G79" s="20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  <c r="EC79" s="22"/>
      <c r="ED79" s="22"/>
      <c r="EE79" s="22"/>
      <c r="EF79" s="22"/>
      <c r="EG79" s="22"/>
      <c r="EH79" s="22"/>
      <c r="EI79" s="22"/>
      <c r="EJ79" s="22"/>
      <c r="EK79" s="22"/>
      <c r="EL79" s="22"/>
      <c r="EM79" s="22"/>
      <c r="EN79" s="22"/>
      <c r="EO79" s="22"/>
      <c r="EP79" s="22"/>
      <c r="EQ79" s="22"/>
      <c r="ER79" s="22"/>
      <c r="ES79" s="22"/>
      <c r="ET79" s="22"/>
      <c r="EU79" s="22"/>
      <c r="EV79" s="22"/>
      <c r="EW79" s="22"/>
      <c r="EX79" s="22"/>
      <c r="EY79" s="22"/>
      <c r="EZ79" s="22"/>
      <c r="FA79" s="22"/>
      <c r="FB79" s="22"/>
      <c r="FC79" s="22"/>
      <c r="FD79" s="22"/>
      <c r="FE79" s="22"/>
      <c r="FF79" s="22"/>
      <c r="FG79" s="22"/>
      <c r="FH79" s="22"/>
      <c r="FI79" s="22"/>
      <c r="FJ79" s="22"/>
      <c r="FK79" s="22"/>
      <c r="FL79" s="22"/>
      <c r="FM79" s="22"/>
      <c r="FN79" s="22"/>
      <c r="FO79" s="22"/>
      <c r="FP79" s="22"/>
      <c r="FQ79" s="22"/>
      <c r="FR79" s="22"/>
      <c r="FS79" s="22"/>
      <c r="FT79" s="22"/>
      <c r="FU79" s="22"/>
      <c r="FV79" s="22"/>
      <c r="FW79" s="22"/>
      <c r="FX79" s="22"/>
      <c r="FY79" s="22"/>
      <c r="FZ79" s="22"/>
      <c r="GA79" s="22"/>
      <c r="GB79" s="22"/>
      <c r="GC79" s="22"/>
      <c r="GD79" s="22"/>
      <c r="GE79" s="22"/>
      <c r="GF79" s="22"/>
      <c r="GG79" s="22"/>
      <c r="GH79" s="22"/>
      <c r="GI79" s="22"/>
      <c r="GJ79" s="22"/>
      <c r="GK79" s="22"/>
      <c r="GL79" s="22"/>
      <c r="GM79" s="22"/>
      <c r="GN79" s="22"/>
      <c r="GO79" s="22"/>
      <c r="GP79" s="22"/>
      <c r="GQ79" s="22"/>
      <c r="GR79" s="22"/>
      <c r="GS79" s="22"/>
      <c r="GT79" s="22"/>
      <c r="GU79" s="22"/>
      <c r="GV79" s="22"/>
      <c r="GW79" s="22"/>
      <c r="GX79" s="22"/>
      <c r="GY79" s="22"/>
      <c r="GZ79" s="22"/>
      <c r="HA79" s="22"/>
      <c r="HB79" s="22"/>
      <c r="HC79" s="22"/>
      <c r="HD79" s="22"/>
      <c r="HE79" s="22"/>
      <c r="HF79" s="22"/>
      <c r="HG79" s="22"/>
      <c r="HH79" s="22"/>
      <c r="HI79" s="22"/>
      <c r="HJ79" s="22"/>
      <c r="HK79" s="22"/>
      <c r="HL79" s="22"/>
      <c r="HM79" s="22"/>
      <c r="HN79" s="22"/>
      <c r="HO79" s="22"/>
      <c r="HP79" s="22"/>
      <c r="HQ79" s="22"/>
      <c r="HR79" s="22"/>
      <c r="HS79" s="22"/>
      <c r="HT79" s="22"/>
      <c r="HU79" s="22"/>
      <c r="HV79" s="22"/>
      <c r="HW79" s="22"/>
      <c r="HX79" s="22"/>
      <c r="HY79" s="22"/>
      <c r="HZ79" s="22"/>
      <c r="IA79" s="22"/>
      <c r="IB79" s="22"/>
      <c r="IC79" s="22"/>
      <c r="ID79" s="22"/>
      <c r="IE79" s="22"/>
      <c r="IF79" s="22"/>
      <c r="IG79" s="22"/>
      <c r="IH79" s="22"/>
      <c r="II79" s="22"/>
    </row>
    <row r="80" spans="1:243" x14ac:dyDescent="0.25">
      <c r="A80" s="857" t="s">
        <v>39</v>
      </c>
      <c r="B80" s="858"/>
      <c r="C80" s="10" t="s">
        <v>37</v>
      </c>
      <c r="D80" s="173"/>
      <c r="E80" s="173"/>
      <c r="F80" s="254"/>
      <c r="G80" s="20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  <c r="EC80" s="22"/>
      <c r="ED80" s="22"/>
      <c r="EE80" s="22"/>
      <c r="EF80" s="22"/>
      <c r="EG80" s="22"/>
      <c r="EH80" s="22"/>
      <c r="EI80" s="22"/>
      <c r="EJ80" s="22"/>
      <c r="EK80" s="22"/>
      <c r="EL80" s="22"/>
      <c r="EM80" s="22"/>
      <c r="EN80" s="22"/>
      <c r="EO80" s="22"/>
      <c r="EP80" s="22"/>
      <c r="EQ80" s="22"/>
      <c r="ER80" s="22"/>
      <c r="ES80" s="22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  <c r="GW80" s="22"/>
      <c r="GX80" s="22"/>
      <c r="GY80" s="22"/>
      <c r="GZ80" s="22"/>
      <c r="HA80" s="22"/>
      <c r="HB80" s="22"/>
      <c r="HC80" s="22"/>
      <c r="HD80" s="22"/>
      <c r="HE80" s="22"/>
      <c r="HF80" s="22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22"/>
      <c r="HT80" s="22"/>
      <c r="HU80" s="22"/>
      <c r="HV80" s="22"/>
      <c r="HW80" s="22"/>
      <c r="HX80" s="22"/>
      <c r="HY80" s="22"/>
      <c r="HZ80" s="22"/>
      <c r="IA80" s="22"/>
      <c r="IB80" s="22"/>
      <c r="IC80" s="22"/>
      <c r="ID80" s="22"/>
      <c r="IE80" s="22"/>
      <c r="IF80" s="22"/>
      <c r="IG80" s="22"/>
      <c r="IH80" s="22"/>
      <c r="II80" s="22"/>
    </row>
    <row r="81" spans="1:243" x14ac:dyDescent="0.25">
      <c r="A81" s="857" t="s">
        <v>40</v>
      </c>
      <c r="B81" s="858"/>
      <c r="C81" s="10" t="s">
        <v>37</v>
      </c>
      <c r="D81" s="173">
        <v>2.7E-2</v>
      </c>
      <c r="E81" s="173">
        <v>2.6972257741486122E-2</v>
      </c>
      <c r="F81" s="254">
        <f t="shared" ref="F81:F139" si="1">(E81-D81)/D81*100</f>
        <v>-0.10274910560695448</v>
      </c>
      <c r="G81" s="20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2"/>
      <c r="HW81" s="22"/>
      <c r="HX81" s="22"/>
      <c r="HY81" s="22"/>
      <c r="HZ81" s="22"/>
      <c r="IA81" s="22"/>
      <c r="IB81" s="22"/>
      <c r="IC81" s="22"/>
      <c r="ID81" s="22"/>
      <c r="IE81" s="22"/>
      <c r="IF81" s="22"/>
      <c r="IG81" s="22"/>
      <c r="IH81" s="22"/>
      <c r="II81" s="22"/>
    </row>
    <row r="82" spans="1:243" x14ac:dyDescent="0.25">
      <c r="A82" s="857" t="s">
        <v>41</v>
      </c>
      <c r="B82" s="858"/>
      <c r="C82" s="10" t="s">
        <v>37</v>
      </c>
      <c r="D82" s="173"/>
      <c r="E82" s="173"/>
      <c r="F82" s="254"/>
      <c r="G82" s="20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  <c r="ID82" s="22"/>
      <c r="IE82" s="22"/>
      <c r="IF82" s="22"/>
      <c r="IG82" s="22"/>
      <c r="IH82" s="22"/>
      <c r="II82" s="22"/>
    </row>
    <row r="83" spans="1:243" x14ac:dyDescent="0.25">
      <c r="A83" s="857" t="s">
        <v>42</v>
      </c>
      <c r="B83" s="858"/>
      <c r="C83" s="10" t="s">
        <v>37</v>
      </c>
      <c r="D83" s="173"/>
      <c r="E83" s="173"/>
      <c r="F83" s="254"/>
      <c r="G83" s="20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  <c r="EC83" s="22"/>
      <c r="ED83" s="22"/>
      <c r="EE83" s="22"/>
      <c r="EF83" s="22"/>
      <c r="EG83" s="22"/>
      <c r="EH83" s="22"/>
      <c r="EI83" s="22"/>
      <c r="EJ83" s="22"/>
      <c r="EK83" s="22"/>
      <c r="EL83" s="22"/>
      <c r="EM83" s="22"/>
      <c r="EN83" s="22"/>
      <c r="EO83" s="22"/>
      <c r="EP83" s="22"/>
      <c r="EQ83" s="22"/>
      <c r="ER83" s="22"/>
      <c r="ES83" s="22"/>
      <c r="ET83" s="22"/>
      <c r="EU83" s="22"/>
      <c r="EV83" s="22"/>
      <c r="EW83" s="22"/>
      <c r="EX83" s="22"/>
      <c r="EY83" s="22"/>
      <c r="EZ83" s="22"/>
      <c r="FA83" s="22"/>
      <c r="FB83" s="22"/>
      <c r="FC83" s="22"/>
      <c r="FD83" s="22"/>
      <c r="FE83" s="22"/>
      <c r="FF83" s="22"/>
      <c r="FG83" s="22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22"/>
      <c r="GT83" s="22"/>
      <c r="GU83" s="22"/>
      <c r="GV83" s="22"/>
      <c r="GW83" s="22"/>
      <c r="GX83" s="22"/>
      <c r="GY83" s="22"/>
      <c r="GZ83" s="22"/>
      <c r="HA83" s="22"/>
      <c r="HB83" s="22"/>
      <c r="HC83" s="22"/>
      <c r="HD83" s="22"/>
      <c r="HE83" s="22"/>
      <c r="HF83" s="22"/>
      <c r="HG83" s="22"/>
      <c r="HH83" s="22"/>
      <c r="HI83" s="22"/>
      <c r="HJ83" s="22"/>
      <c r="HK83" s="22"/>
      <c r="HL83" s="22"/>
      <c r="HM83" s="22"/>
      <c r="HN83" s="22"/>
      <c r="HO83" s="22"/>
      <c r="HP83" s="22"/>
      <c r="HQ83" s="22"/>
      <c r="HR83" s="22"/>
      <c r="HS83" s="22"/>
      <c r="HT83" s="22"/>
      <c r="HU83" s="22"/>
      <c r="HV83" s="22"/>
      <c r="HW83" s="22"/>
      <c r="HX83" s="22"/>
      <c r="HY83" s="22"/>
      <c r="HZ83" s="22"/>
      <c r="IA83" s="22"/>
      <c r="IB83" s="22"/>
      <c r="IC83" s="22"/>
      <c r="ID83" s="22"/>
      <c r="IE83" s="22"/>
      <c r="IF83" s="22"/>
      <c r="IG83" s="22"/>
      <c r="IH83" s="22"/>
      <c r="II83" s="22"/>
    </row>
    <row r="84" spans="1:243" x14ac:dyDescent="0.25">
      <c r="A84" s="857" t="s">
        <v>43</v>
      </c>
      <c r="B84" s="858"/>
      <c r="C84" s="10" t="s">
        <v>37</v>
      </c>
      <c r="D84" s="173"/>
      <c r="E84" s="173"/>
      <c r="F84" s="254"/>
      <c r="G84" s="20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  <c r="IH84" s="22"/>
      <c r="II84" s="22"/>
    </row>
    <row r="85" spans="1:243" x14ac:dyDescent="0.25">
      <c r="A85" s="863" t="s">
        <v>54</v>
      </c>
      <c r="B85" s="864"/>
      <c r="C85" s="10" t="s">
        <v>35</v>
      </c>
      <c r="D85" s="174"/>
      <c r="E85" s="174"/>
      <c r="F85" s="254"/>
      <c r="G85" s="20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22"/>
      <c r="IG85" s="22"/>
      <c r="IH85" s="22"/>
      <c r="II85" s="22"/>
    </row>
    <row r="86" spans="1:243" x14ac:dyDescent="0.25">
      <c r="A86" s="857" t="s">
        <v>36</v>
      </c>
      <c r="B86" s="858"/>
      <c r="C86" s="10" t="s">
        <v>37</v>
      </c>
      <c r="D86" s="174">
        <v>1.288</v>
      </c>
      <c r="E86" s="174">
        <v>0.78700361010830322</v>
      </c>
      <c r="F86" s="254">
        <f t="shared" si="1"/>
        <v>-38.897235240038569</v>
      </c>
      <c r="G86" s="20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  <c r="EC86" s="22"/>
      <c r="ED86" s="22"/>
      <c r="EE86" s="22"/>
      <c r="EF86" s="22"/>
      <c r="EG86" s="22"/>
      <c r="EH86" s="22"/>
      <c r="EI86" s="22"/>
      <c r="EJ86" s="22"/>
      <c r="EK86" s="22"/>
      <c r="EL86" s="22"/>
      <c r="EM86" s="22"/>
      <c r="EN86" s="22"/>
      <c r="EO86" s="22"/>
      <c r="EP86" s="22"/>
      <c r="EQ86" s="22"/>
      <c r="ER86" s="22"/>
      <c r="ES86" s="22"/>
      <c r="ET86" s="22"/>
      <c r="EU86" s="22"/>
      <c r="EV86" s="22"/>
      <c r="EW86" s="22"/>
      <c r="EX86" s="22"/>
      <c r="EY86" s="22"/>
      <c r="EZ86" s="22"/>
      <c r="FA86" s="22"/>
      <c r="FB86" s="22"/>
      <c r="FC86" s="22"/>
      <c r="FD86" s="22"/>
      <c r="FE86" s="22"/>
      <c r="FF86" s="22"/>
      <c r="FG86" s="22"/>
      <c r="FH86" s="22"/>
      <c r="FI86" s="22"/>
      <c r="FJ86" s="22"/>
      <c r="FK86" s="22"/>
      <c r="FL86" s="22"/>
      <c r="FM86" s="22"/>
      <c r="FN86" s="22"/>
      <c r="FO86" s="22"/>
      <c r="FP86" s="22"/>
      <c r="FQ86" s="22"/>
      <c r="FR86" s="22"/>
      <c r="FS86" s="22"/>
      <c r="FT86" s="22"/>
      <c r="FU86" s="22"/>
      <c r="FV86" s="22"/>
      <c r="FW86" s="22"/>
      <c r="FX86" s="22"/>
      <c r="FY86" s="22"/>
      <c r="FZ86" s="22"/>
      <c r="GA86" s="22"/>
      <c r="GB86" s="22"/>
      <c r="GC86" s="22"/>
      <c r="GD86" s="22"/>
      <c r="GE86" s="22"/>
      <c r="GF86" s="22"/>
      <c r="GG86" s="22"/>
      <c r="GH86" s="22"/>
      <c r="GI86" s="22"/>
      <c r="GJ86" s="22"/>
      <c r="GK86" s="22"/>
      <c r="GL86" s="22"/>
      <c r="GM86" s="22"/>
      <c r="GN86" s="22"/>
      <c r="GO86" s="22"/>
      <c r="GP86" s="22"/>
      <c r="GQ86" s="22"/>
      <c r="GR86" s="22"/>
      <c r="GS86" s="22"/>
      <c r="GT86" s="22"/>
      <c r="GU86" s="22"/>
      <c r="GV86" s="22"/>
      <c r="GW86" s="22"/>
      <c r="GX86" s="22"/>
      <c r="GY86" s="22"/>
      <c r="GZ86" s="22"/>
      <c r="HA86" s="22"/>
      <c r="HB86" s="22"/>
      <c r="HC86" s="22"/>
      <c r="HD86" s="22"/>
      <c r="HE86" s="22"/>
      <c r="HF86" s="22"/>
      <c r="HG86" s="22"/>
      <c r="HH86" s="22"/>
      <c r="HI86" s="22"/>
      <c r="HJ86" s="22"/>
      <c r="HK86" s="22"/>
      <c r="HL86" s="22"/>
      <c r="HM86" s="22"/>
      <c r="HN86" s="22"/>
      <c r="HO86" s="22"/>
      <c r="HP86" s="22"/>
      <c r="HQ86" s="22"/>
      <c r="HR86" s="22"/>
      <c r="HS86" s="22"/>
      <c r="HT86" s="22"/>
      <c r="HU86" s="22"/>
      <c r="HV86" s="22"/>
      <c r="HW86" s="22"/>
      <c r="HX86" s="22"/>
      <c r="HY86" s="22"/>
      <c r="HZ86" s="22"/>
      <c r="IA86" s="22"/>
      <c r="IB86" s="22"/>
      <c r="IC86" s="22"/>
      <c r="ID86" s="22"/>
      <c r="IE86" s="22"/>
      <c r="IF86" s="22"/>
      <c r="IG86" s="22"/>
      <c r="IH86" s="22"/>
      <c r="II86" s="22"/>
    </row>
    <row r="87" spans="1:243" x14ac:dyDescent="0.25">
      <c r="A87" s="857" t="s">
        <v>48</v>
      </c>
      <c r="B87" s="858"/>
      <c r="C87" s="10" t="s">
        <v>37</v>
      </c>
      <c r="D87" s="174"/>
      <c r="E87" s="174"/>
      <c r="F87" s="254"/>
      <c r="G87" s="20"/>
    </row>
    <row r="88" spans="1:243" x14ac:dyDescent="0.25">
      <c r="A88" s="857" t="s">
        <v>38</v>
      </c>
      <c r="B88" s="858"/>
      <c r="C88" s="10" t="s">
        <v>37</v>
      </c>
      <c r="D88" s="174">
        <v>0.94299999999999995</v>
      </c>
      <c r="E88" s="174">
        <v>0.80195904981768751</v>
      </c>
      <c r="F88" s="254">
        <f t="shared" si="1"/>
        <v>-14.956622500775445</v>
      </c>
      <c r="G88" s="20"/>
    </row>
    <row r="89" spans="1:243" x14ac:dyDescent="0.25">
      <c r="A89" s="857" t="s">
        <v>50</v>
      </c>
      <c r="B89" s="858"/>
      <c r="C89" s="10" t="s">
        <v>37</v>
      </c>
      <c r="D89" s="174"/>
      <c r="E89" s="174"/>
      <c r="F89" s="254"/>
      <c r="G89" s="20"/>
    </row>
    <row r="90" spans="1:243" x14ac:dyDescent="0.25">
      <c r="A90" s="857" t="s">
        <v>39</v>
      </c>
      <c r="B90" s="858"/>
      <c r="C90" s="10" t="s">
        <v>37</v>
      </c>
      <c r="D90" s="174"/>
      <c r="E90" s="174"/>
      <c r="F90" s="254"/>
      <c r="G90" s="20"/>
    </row>
    <row r="91" spans="1:243" x14ac:dyDescent="0.25">
      <c r="A91" s="857" t="s">
        <v>40</v>
      </c>
      <c r="B91" s="858"/>
      <c r="C91" s="10" t="s">
        <v>37</v>
      </c>
      <c r="D91" s="174">
        <v>0.96299999999999997</v>
      </c>
      <c r="E91" s="174">
        <v>0.80593189189780834</v>
      </c>
      <c r="F91" s="254">
        <f t="shared" si="1"/>
        <v>-16.310291599396848</v>
      </c>
      <c r="G91" s="20"/>
    </row>
    <row r="92" spans="1:243" x14ac:dyDescent="0.25">
      <c r="A92" s="857" t="s">
        <v>41</v>
      </c>
      <c r="B92" s="858"/>
      <c r="C92" s="10" t="s">
        <v>37</v>
      </c>
      <c r="D92" s="174"/>
      <c r="E92" s="174"/>
      <c r="F92" s="254"/>
      <c r="G92" s="20"/>
    </row>
    <row r="93" spans="1:243" x14ac:dyDescent="0.25">
      <c r="A93" s="857" t="s">
        <v>49</v>
      </c>
      <c r="B93" s="858"/>
      <c r="C93" s="10" t="s">
        <v>37</v>
      </c>
      <c r="D93" s="174">
        <v>0.95299999999999996</v>
      </c>
      <c r="E93" s="174">
        <v>0.70281995661605201</v>
      </c>
      <c r="F93" s="254">
        <f t="shared" si="1"/>
        <v>-26.251840858756342</v>
      </c>
      <c r="G93" s="20"/>
    </row>
    <row r="94" spans="1:243" x14ac:dyDescent="0.25">
      <c r="A94" s="857" t="s">
        <v>42</v>
      </c>
      <c r="B94" s="858"/>
      <c r="C94" s="10" t="s">
        <v>37</v>
      </c>
      <c r="D94" s="174"/>
      <c r="E94" s="174"/>
      <c r="F94" s="254"/>
      <c r="G94" s="20"/>
    </row>
    <row r="95" spans="1:243" x14ac:dyDescent="0.25">
      <c r="A95" s="857" t="s">
        <v>43</v>
      </c>
      <c r="B95" s="858"/>
      <c r="C95" s="10" t="s">
        <v>37</v>
      </c>
      <c r="D95" s="174"/>
      <c r="E95" s="174"/>
      <c r="F95" s="254"/>
      <c r="G95" s="20"/>
    </row>
    <row r="96" spans="1:243" x14ac:dyDescent="0.25">
      <c r="A96" s="863" t="s">
        <v>56</v>
      </c>
      <c r="B96" s="864"/>
      <c r="C96" s="10"/>
      <c r="D96" s="174"/>
      <c r="E96" s="174"/>
      <c r="F96" s="254"/>
      <c r="G96" s="20"/>
    </row>
    <row r="97" spans="1:7" x14ac:dyDescent="0.25">
      <c r="A97" s="857" t="s">
        <v>36</v>
      </c>
      <c r="B97" s="858"/>
      <c r="C97" s="10" t="s">
        <v>35</v>
      </c>
      <c r="D97" s="174">
        <v>0.27100000000000002</v>
      </c>
      <c r="E97" s="174">
        <v>0.29054277457890187</v>
      </c>
      <c r="F97" s="255">
        <f t="shared" si="1"/>
        <v>7.2113559331741159</v>
      </c>
      <c r="G97" s="20"/>
    </row>
    <row r="98" spans="1:7" x14ac:dyDescent="0.25">
      <c r="A98" s="857" t="s">
        <v>48</v>
      </c>
      <c r="B98" s="858"/>
      <c r="C98" s="10" t="s">
        <v>37</v>
      </c>
      <c r="D98" s="174"/>
      <c r="E98" s="174"/>
      <c r="F98" s="254"/>
      <c r="G98" s="20"/>
    </row>
    <row r="99" spans="1:7" x14ac:dyDescent="0.25">
      <c r="A99" s="857" t="s">
        <v>38</v>
      </c>
      <c r="B99" s="858"/>
      <c r="C99" s="10" t="s">
        <v>37</v>
      </c>
      <c r="D99" s="174">
        <v>0.27500000000000002</v>
      </c>
      <c r="E99" s="174">
        <v>0.29355652537183741</v>
      </c>
      <c r="F99" s="255">
        <f t="shared" si="1"/>
        <v>6.7478274079408669</v>
      </c>
      <c r="G99" s="20"/>
    </row>
    <row r="100" spans="1:7" x14ac:dyDescent="0.25">
      <c r="A100" s="857" t="s">
        <v>50</v>
      </c>
      <c r="B100" s="858"/>
      <c r="C100" s="10" t="s">
        <v>37</v>
      </c>
      <c r="D100" s="174"/>
      <c r="E100" s="174"/>
      <c r="F100" s="254"/>
      <c r="G100" s="20"/>
    </row>
    <row r="101" spans="1:7" x14ac:dyDescent="0.25">
      <c r="A101" s="863" t="s">
        <v>57</v>
      </c>
      <c r="B101" s="864"/>
      <c r="C101" s="10"/>
      <c r="D101" s="174"/>
      <c r="E101" s="174"/>
      <c r="F101" s="254"/>
      <c r="G101" s="20"/>
    </row>
    <row r="102" spans="1:7" x14ac:dyDescent="0.25">
      <c r="A102" s="857" t="s">
        <v>40</v>
      </c>
      <c r="B102" s="858"/>
      <c r="C102" s="10" t="s">
        <v>35</v>
      </c>
      <c r="D102" s="174">
        <v>0.25600000000000001</v>
      </c>
      <c r="E102" s="174">
        <v>0.26138691242264173</v>
      </c>
      <c r="F102" s="255">
        <f t="shared" si="1"/>
        <v>2.1042626650944221</v>
      </c>
      <c r="G102" s="20"/>
    </row>
    <row r="103" spans="1:7" x14ac:dyDescent="0.25">
      <c r="A103" s="857" t="s">
        <v>41</v>
      </c>
      <c r="B103" s="858"/>
      <c r="C103" s="10" t="s">
        <v>37</v>
      </c>
      <c r="D103" s="174"/>
      <c r="E103" s="174"/>
      <c r="F103" s="256"/>
      <c r="G103" s="20"/>
    </row>
    <row r="104" spans="1:7" x14ac:dyDescent="0.25">
      <c r="A104" s="857" t="s">
        <v>49</v>
      </c>
      <c r="B104" s="858"/>
      <c r="C104" s="10" t="s">
        <v>37</v>
      </c>
      <c r="D104" s="174">
        <v>0.54</v>
      </c>
      <c r="E104" s="174">
        <v>0.54</v>
      </c>
      <c r="F104" s="256">
        <f t="shared" si="1"/>
        <v>0</v>
      </c>
      <c r="G104" s="20"/>
    </row>
    <row r="105" spans="1:7" x14ac:dyDescent="0.25">
      <c r="A105" s="857" t="s">
        <v>42</v>
      </c>
      <c r="B105" s="858"/>
      <c r="C105" s="10" t="s">
        <v>37</v>
      </c>
      <c r="D105" s="174"/>
      <c r="E105" s="174"/>
      <c r="F105" s="254"/>
      <c r="G105" s="20"/>
    </row>
    <row r="106" spans="1:7" x14ac:dyDescent="0.25">
      <c r="A106" s="857" t="s">
        <v>43</v>
      </c>
      <c r="B106" s="858"/>
      <c r="C106" s="10" t="s">
        <v>37</v>
      </c>
      <c r="D106" s="174"/>
      <c r="E106" s="174"/>
      <c r="F106" s="254"/>
      <c r="G106" s="20"/>
    </row>
    <row r="107" spans="1:7" x14ac:dyDescent="0.25">
      <c r="A107" s="863" t="s">
        <v>58</v>
      </c>
      <c r="B107" s="864"/>
      <c r="C107" s="10" t="s">
        <v>59</v>
      </c>
      <c r="D107" s="37"/>
      <c r="E107" s="174"/>
      <c r="F107" s="254"/>
      <c r="G107" s="20"/>
    </row>
    <row r="108" spans="1:7" x14ac:dyDescent="0.25">
      <c r="A108" s="857" t="s">
        <v>36</v>
      </c>
      <c r="B108" s="858"/>
      <c r="C108" s="10" t="s">
        <v>37</v>
      </c>
      <c r="D108" s="171">
        <v>2E-3</v>
      </c>
      <c r="E108" s="171">
        <v>2.1790708093417641E-3</v>
      </c>
      <c r="F108" s="255">
        <f t="shared" si="1"/>
        <v>8.9535404670882048</v>
      </c>
      <c r="G108" s="20"/>
    </row>
    <row r="109" spans="1:7" x14ac:dyDescent="0.25">
      <c r="A109" s="857" t="s">
        <v>48</v>
      </c>
      <c r="B109" s="858"/>
      <c r="C109" s="10" t="s">
        <v>37</v>
      </c>
      <c r="D109" s="171"/>
      <c r="E109" s="171"/>
      <c r="F109" s="254"/>
      <c r="G109" s="32"/>
    </row>
    <row r="110" spans="1:7" x14ac:dyDescent="0.25">
      <c r="A110" s="857" t="s">
        <v>38</v>
      </c>
      <c r="B110" s="858"/>
      <c r="C110" s="10" t="s">
        <v>37</v>
      </c>
      <c r="D110" s="171">
        <v>2E-3</v>
      </c>
      <c r="E110" s="171">
        <v>2.1932384079505094E-3</v>
      </c>
      <c r="F110" s="255">
        <f t="shared" si="1"/>
        <v>9.6619203975254706</v>
      </c>
      <c r="G110" s="20"/>
    </row>
    <row r="111" spans="1:7" x14ac:dyDescent="0.25">
      <c r="A111" s="857" t="s">
        <v>50</v>
      </c>
      <c r="B111" s="858"/>
      <c r="C111" s="10" t="s">
        <v>37</v>
      </c>
      <c r="D111" s="171"/>
      <c r="E111" s="171"/>
      <c r="F111" s="254"/>
      <c r="G111" s="20"/>
    </row>
    <row r="112" spans="1:7" x14ac:dyDescent="0.25">
      <c r="A112" s="857" t="s">
        <v>39</v>
      </c>
      <c r="B112" s="858"/>
      <c r="C112" s="10" t="s">
        <v>37</v>
      </c>
      <c r="D112" s="171"/>
      <c r="E112" s="171"/>
      <c r="F112" s="254"/>
      <c r="G112" s="20"/>
    </row>
    <row r="113" spans="1:7" x14ac:dyDescent="0.25">
      <c r="A113" s="857" t="s">
        <v>40</v>
      </c>
      <c r="B113" s="858"/>
      <c r="C113" s="10" t="s">
        <v>37</v>
      </c>
      <c r="D113" s="171">
        <v>2E-3</v>
      </c>
      <c r="E113" s="171">
        <v>2.0330093188427687E-3</v>
      </c>
      <c r="F113" s="255">
        <f t="shared" si="1"/>
        <v>1.6504659421384336</v>
      </c>
      <c r="G113" s="20"/>
    </row>
    <row r="114" spans="1:7" x14ac:dyDescent="0.25">
      <c r="A114" s="857" t="s">
        <v>41</v>
      </c>
      <c r="B114" s="858"/>
      <c r="C114" s="10" t="s">
        <v>37</v>
      </c>
      <c r="D114" s="171"/>
      <c r="E114" s="171"/>
      <c r="F114" s="254"/>
      <c r="G114" s="20"/>
    </row>
    <row r="115" spans="1:7" x14ac:dyDescent="0.25">
      <c r="A115" s="857" t="s">
        <v>49</v>
      </c>
      <c r="B115" s="858"/>
      <c r="C115" s="10" t="s">
        <v>37</v>
      </c>
      <c r="D115" s="171">
        <v>2E-3</v>
      </c>
      <c r="E115" s="171">
        <v>2.0052994788121114E-3</v>
      </c>
      <c r="F115" s="254">
        <f t="shared" si="1"/>
        <v>0.26497394060556645</v>
      </c>
      <c r="G115" s="20"/>
    </row>
    <row r="116" spans="1:7" x14ac:dyDescent="0.25">
      <c r="A116" s="857" t="s">
        <v>42</v>
      </c>
      <c r="B116" s="858"/>
      <c r="C116" s="10" t="s">
        <v>37</v>
      </c>
      <c r="D116" s="175"/>
      <c r="E116" s="177"/>
      <c r="F116" s="254"/>
      <c r="G116" s="20"/>
    </row>
    <row r="117" spans="1:7" x14ac:dyDescent="0.25">
      <c r="A117" s="857" t="s">
        <v>43</v>
      </c>
      <c r="B117" s="858"/>
      <c r="C117" s="10" t="s">
        <v>37</v>
      </c>
      <c r="D117" s="175"/>
      <c r="E117" s="177"/>
      <c r="F117" s="254"/>
      <c r="G117" s="20"/>
    </row>
    <row r="118" spans="1:7" x14ac:dyDescent="0.25">
      <c r="A118" s="863" t="s">
        <v>60</v>
      </c>
      <c r="B118" s="864"/>
      <c r="C118" s="10"/>
      <c r="D118" s="37">
        <v>1E-3</v>
      </c>
      <c r="E118" s="176"/>
      <c r="F118" s="257">
        <f t="shared" si="1"/>
        <v>-100</v>
      </c>
      <c r="G118" s="20"/>
    </row>
    <row r="119" spans="1:7" x14ac:dyDescent="0.25">
      <c r="A119" s="863" t="s">
        <v>61</v>
      </c>
      <c r="B119" s="864"/>
      <c r="C119" s="4" t="s">
        <v>62</v>
      </c>
      <c r="D119" s="37"/>
      <c r="E119" s="176"/>
      <c r="F119" s="254"/>
      <c r="G119" s="20"/>
    </row>
    <row r="120" spans="1:7" x14ac:dyDescent="0.25">
      <c r="A120" s="857" t="s">
        <v>36</v>
      </c>
      <c r="B120" s="858"/>
      <c r="C120" s="10" t="s">
        <v>37</v>
      </c>
      <c r="D120" s="37">
        <v>4.0000000000000002E-4</v>
      </c>
      <c r="E120" s="177">
        <v>3.9586453036375384E-4</v>
      </c>
      <c r="F120" s="254">
        <f t="shared" si="1"/>
        <v>-1.0338674090615447</v>
      </c>
      <c r="G120" s="20"/>
    </row>
    <row r="121" spans="1:7" x14ac:dyDescent="0.25">
      <c r="A121" s="857" t="s">
        <v>48</v>
      </c>
      <c r="B121" s="858"/>
      <c r="C121" s="10" t="s">
        <v>37</v>
      </c>
      <c r="D121" s="37"/>
      <c r="E121" s="177"/>
      <c r="F121" s="254"/>
      <c r="G121" s="32"/>
    </row>
    <row r="122" spans="1:7" x14ac:dyDescent="0.25">
      <c r="A122" s="857" t="s">
        <v>38</v>
      </c>
      <c r="B122" s="858"/>
      <c r="C122" s="10" t="s">
        <v>37</v>
      </c>
      <c r="D122" s="37">
        <v>5.0000000000000001E-4</v>
      </c>
      <c r="E122" s="177">
        <v>3.9436113681417818E-4</v>
      </c>
      <c r="F122" s="254">
        <f t="shared" si="1"/>
        <v>-21.127772637164366</v>
      </c>
      <c r="G122" s="20"/>
    </row>
    <row r="123" spans="1:7" x14ac:dyDescent="0.25">
      <c r="A123" s="857" t="s">
        <v>50</v>
      </c>
      <c r="B123" s="858"/>
      <c r="C123" s="10" t="s">
        <v>37</v>
      </c>
      <c r="D123" s="37"/>
      <c r="E123" s="177"/>
      <c r="F123" s="254"/>
      <c r="G123" s="20"/>
    </row>
    <row r="124" spans="1:7" x14ac:dyDescent="0.25">
      <c r="A124" s="857" t="s">
        <v>39</v>
      </c>
      <c r="B124" s="858"/>
      <c r="C124" s="10" t="s">
        <v>37</v>
      </c>
      <c r="D124" s="37"/>
      <c r="E124" s="177"/>
      <c r="F124" s="254"/>
      <c r="G124" s="20"/>
    </row>
    <row r="125" spans="1:7" x14ac:dyDescent="0.25">
      <c r="A125" s="857" t="s">
        <v>40</v>
      </c>
      <c r="B125" s="858"/>
      <c r="C125" s="10" t="s">
        <v>37</v>
      </c>
      <c r="D125" s="37">
        <v>6.9999999999999999E-4</v>
      </c>
      <c r="E125" s="177">
        <v>6.825102713257867E-4</v>
      </c>
      <c r="F125" s="254">
        <f t="shared" si="1"/>
        <v>-2.4985326677447555</v>
      </c>
      <c r="G125" s="20"/>
    </row>
    <row r="126" spans="1:7" x14ac:dyDescent="0.25">
      <c r="A126" s="857" t="s">
        <v>41</v>
      </c>
      <c r="B126" s="858"/>
      <c r="C126" s="10" t="s">
        <v>37</v>
      </c>
      <c r="D126" s="37"/>
      <c r="E126" s="177"/>
      <c r="F126" s="254"/>
      <c r="G126" s="20"/>
    </row>
    <row r="127" spans="1:7" x14ac:dyDescent="0.25">
      <c r="A127" s="857" t="s">
        <v>49</v>
      </c>
      <c r="B127" s="858"/>
      <c r="C127" s="10" t="s">
        <v>37</v>
      </c>
      <c r="D127" s="176">
        <v>6.9999999999999999E-4</v>
      </c>
      <c r="E127" s="177">
        <v>6.7546929812618492E-4</v>
      </c>
      <c r="F127" s="254">
        <f t="shared" si="1"/>
        <v>-3.5043859819735816</v>
      </c>
      <c r="G127" s="20"/>
    </row>
    <row r="128" spans="1:7" x14ac:dyDescent="0.25">
      <c r="A128" s="857" t="s">
        <v>42</v>
      </c>
      <c r="B128" s="858"/>
      <c r="C128" s="10" t="s">
        <v>37</v>
      </c>
      <c r="D128" s="176"/>
      <c r="E128" s="177"/>
      <c r="F128" s="254"/>
      <c r="G128" s="20"/>
    </row>
    <row r="129" spans="1:7" x14ac:dyDescent="0.25">
      <c r="A129" s="857" t="s">
        <v>43</v>
      </c>
      <c r="B129" s="858"/>
      <c r="C129" s="10" t="s">
        <v>37</v>
      </c>
      <c r="D129" s="171"/>
      <c r="E129" s="177"/>
      <c r="F129" s="254"/>
      <c r="G129" s="20"/>
    </row>
    <row r="130" spans="1:7" x14ac:dyDescent="0.25">
      <c r="A130" s="863" t="s">
        <v>63</v>
      </c>
      <c r="B130" s="864"/>
      <c r="C130" s="3"/>
      <c r="D130" s="37"/>
      <c r="E130" s="177"/>
      <c r="F130" s="254"/>
      <c r="G130" s="20"/>
    </row>
    <row r="131" spans="1:7" x14ac:dyDescent="0.25">
      <c r="A131" s="857" t="s">
        <v>36</v>
      </c>
      <c r="B131" s="858"/>
      <c r="C131" s="10" t="s">
        <v>62</v>
      </c>
      <c r="D131" s="171">
        <v>4.0000000000000002E-4</v>
      </c>
      <c r="E131" s="177">
        <v>3.9586453036375384E-4</v>
      </c>
      <c r="F131" s="254">
        <f t="shared" si="1"/>
        <v>-1.0338674090615447</v>
      </c>
      <c r="G131" s="20"/>
    </row>
    <row r="132" spans="1:7" x14ac:dyDescent="0.25">
      <c r="A132" s="857" t="s">
        <v>48</v>
      </c>
      <c r="B132" s="858"/>
      <c r="C132" s="10" t="s">
        <v>37</v>
      </c>
      <c r="D132" s="171"/>
      <c r="E132" s="177"/>
      <c r="F132" s="254"/>
      <c r="G132" s="20"/>
    </row>
    <row r="133" spans="1:7" x14ac:dyDescent="0.25">
      <c r="A133" s="857" t="s">
        <v>38</v>
      </c>
      <c r="B133" s="858"/>
      <c r="C133" s="10" t="s">
        <v>37</v>
      </c>
      <c r="D133" s="171">
        <v>5.0000000000000001E-4</v>
      </c>
      <c r="E133" s="177">
        <v>3.9436113681417818E-4</v>
      </c>
      <c r="F133" s="254">
        <f t="shared" si="1"/>
        <v>-21.127772637164366</v>
      </c>
      <c r="G133" s="20"/>
    </row>
    <row r="134" spans="1:7" x14ac:dyDescent="0.25">
      <c r="A134" s="857" t="s">
        <v>50</v>
      </c>
      <c r="B134" s="858"/>
      <c r="C134" s="10" t="s">
        <v>37</v>
      </c>
      <c r="D134" s="37"/>
      <c r="E134" s="176"/>
      <c r="F134" s="254"/>
      <c r="G134" s="20"/>
    </row>
    <row r="135" spans="1:7" x14ac:dyDescent="0.25">
      <c r="A135" s="863" t="s">
        <v>64</v>
      </c>
      <c r="B135" s="864"/>
      <c r="C135" s="10"/>
      <c r="D135" s="37"/>
      <c r="E135" s="176"/>
      <c r="F135" s="254"/>
      <c r="G135" s="20"/>
    </row>
    <row r="136" spans="1:7" x14ac:dyDescent="0.25">
      <c r="A136" s="863" t="s">
        <v>65</v>
      </c>
      <c r="B136" s="864"/>
      <c r="C136" s="10" t="s">
        <v>66</v>
      </c>
      <c r="D136" s="37"/>
      <c r="E136" s="37"/>
      <c r="F136" s="254"/>
      <c r="G136" s="20"/>
    </row>
    <row r="137" spans="1:7" x14ac:dyDescent="0.25">
      <c r="A137" s="857" t="s">
        <v>36</v>
      </c>
      <c r="B137" s="858"/>
      <c r="C137" s="10" t="s">
        <v>37</v>
      </c>
      <c r="D137" s="174">
        <v>105.59</v>
      </c>
      <c r="E137" s="174">
        <v>91.780074768299755</v>
      </c>
      <c r="F137" s="254">
        <f t="shared" si="1"/>
        <v>-13.078819236386256</v>
      </c>
      <c r="G137" s="20"/>
    </row>
    <row r="138" spans="1:7" x14ac:dyDescent="0.25">
      <c r="A138" s="857" t="s">
        <v>48</v>
      </c>
      <c r="B138" s="858"/>
      <c r="C138" s="10" t="s">
        <v>37</v>
      </c>
      <c r="D138" s="174"/>
      <c r="E138" s="174"/>
      <c r="F138" s="254"/>
      <c r="G138" s="20"/>
    </row>
    <row r="139" spans="1:7" x14ac:dyDescent="0.25">
      <c r="A139" s="857" t="s">
        <v>38</v>
      </c>
      <c r="B139" s="858"/>
      <c r="C139" s="10" t="s">
        <v>37</v>
      </c>
      <c r="D139" s="174">
        <v>100</v>
      </c>
      <c r="E139" s="174">
        <f>E137</f>
        <v>91.780074768299755</v>
      </c>
      <c r="F139" s="254">
        <f t="shared" si="1"/>
        <v>-8.2199252317002447</v>
      </c>
      <c r="G139" s="20"/>
    </row>
    <row r="140" spans="1:7" x14ac:dyDescent="0.25">
      <c r="A140" s="857" t="s">
        <v>50</v>
      </c>
      <c r="B140" s="858"/>
      <c r="C140" s="10" t="s">
        <v>37</v>
      </c>
      <c r="D140" s="174"/>
      <c r="E140" s="174"/>
      <c r="F140" s="254"/>
      <c r="G140" s="20"/>
    </row>
    <row r="141" spans="1:7" x14ac:dyDescent="0.25">
      <c r="A141" s="857" t="s">
        <v>39</v>
      </c>
      <c r="B141" s="858"/>
      <c r="C141" s="10" t="s">
        <v>37</v>
      </c>
      <c r="D141" s="174"/>
      <c r="E141" s="174"/>
      <c r="F141" s="254"/>
      <c r="G141" s="20"/>
    </row>
    <row r="142" spans="1:7" x14ac:dyDescent="0.25">
      <c r="A142" s="857" t="s">
        <v>40</v>
      </c>
      <c r="B142" s="858"/>
      <c r="C142" s="10" t="s">
        <v>37</v>
      </c>
      <c r="D142" s="174">
        <v>105.6</v>
      </c>
      <c r="E142" s="174">
        <f>E137</f>
        <v>91.780074768299755</v>
      </c>
      <c r="F142" s="254">
        <f t="shared" ref="F142:F196" si="2">(E142-D142)/D142*100</f>
        <v>-13.087050408807045</v>
      </c>
      <c r="G142" s="20"/>
    </row>
    <row r="143" spans="1:7" x14ac:dyDescent="0.25">
      <c r="A143" s="857" t="s">
        <v>41</v>
      </c>
      <c r="B143" s="858"/>
      <c r="C143" s="10" t="s">
        <v>37</v>
      </c>
      <c r="D143" s="174"/>
      <c r="E143" s="174"/>
      <c r="F143" s="254"/>
      <c r="G143" s="20"/>
    </row>
    <row r="144" spans="1:7" x14ac:dyDescent="0.25">
      <c r="A144" s="857" t="s">
        <v>49</v>
      </c>
      <c r="B144" s="858"/>
      <c r="C144" s="10" t="s">
        <v>37</v>
      </c>
      <c r="D144" s="174">
        <v>105.59</v>
      </c>
      <c r="E144" s="174">
        <f>E137</f>
        <v>91.780074768299755</v>
      </c>
      <c r="F144" s="254">
        <f t="shared" si="2"/>
        <v>-13.078819236386256</v>
      </c>
      <c r="G144" s="20"/>
    </row>
    <row r="145" spans="1:243" x14ac:dyDescent="0.25">
      <c r="A145" s="857" t="s">
        <v>42</v>
      </c>
      <c r="B145" s="858"/>
      <c r="C145" s="10" t="s">
        <v>37</v>
      </c>
      <c r="D145" s="174"/>
      <c r="E145" s="174"/>
      <c r="F145" s="254"/>
      <c r="G145" s="20"/>
    </row>
    <row r="146" spans="1:243" x14ac:dyDescent="0.25">
      <c r="A146" s="857" t="s">
        <v>43</v>
      </c>
      <c r="B146" s="858"/>
      <c r="C146" s="10" t="s">
        <v>37</v>
      </c>
      <c r="D146" s="174"/>
      <c r="E146" s="174"/>
      <c r="F146" s="254"/>
      <c r="G146" s="20"/>
    </row>
    <row r="147" spans="1:243" x14ac:dyDescent="0.25">
      <c r="A147" s="863" t="s">
        <v>67</v>
      </c>
      <c r="B147" s="864"/>
      <c r="C147" s="10" t="s">
        <v>68</v>
      </c>
      <c r="D147" s="174"/>
      <c r="E147" s="174"/>
      <c r="F147" s="254"/>
      <c r="G147" s="20"/>
    </row>
    <row r="148" spans="1:243" x14ac:dyDescent="0.25">
      <c r="A148" s="857" t="s">
        <v>36</v>
      </c>
      <c r="B148" s="858"/>
      <c r="C148" s="10" t="s">
        <v>37</v>
      </c>
      <c r="D148" s="174">
        <v>0.34</v>
      </c>
      <c r="E148" s="178">
        <v>0.28235606637714145</v>
      </c>
      <c r="F148" s="254">
        <f t="shared" si="2"/>
        <v>-16.954098124370169</v>
      </c>
      <c r="G148" s="20"/>
    </row>
    <row r="149" spans="1:243" x14ac:dyDescent="0.25">
      <c r="A149" s="857" t="s">
        <v>48</v>
      </c>
      <c r="B149" s="858"/>
      <c r="C149" s="10" t="s">
        <v>37</v>
      </c>
      <c r="D149" s="174"/>
      <c r="E149" s="174"/>
      <c r="F149" s="254"/>
      <c r="G149" s="20"/>
    </row>
    <row r="150" spans="1:243" x14ac:dyDescent="0.25">
      <c r="A150" s="857" t="s">
        <v>38</v>
      </c>
      <c r="B150" s="858"/>
      <c r="C150" s="10" t="s">
        <v>37</v>
      </c>
      <c r="D150" s="174">
        <v>0.34</v>
      </c>
      <c r="E150" s="178">
        <v>0.28235606637714145</v>
      </c>
      <c r="F150" s="254">
        <f t="shared" si="2"/>
        <v>-16.954098124370169</v>
      </c>
      <c r="G150" s="20"/>
    </row>
    <row r="151" spans="1:243" x14ac:dyDescent="0.25">
      <c r="A151" s="857" t="s">
        <v>50</v>
      </c>
      <c r="B151" s="858"/>
      <c r="C151" s="10" t="s">
        <v>37</v>
      </c>
      <c r="D151" s="174"/>
      <c r="E151" s="174"/>
      <c r="F151" s="254"/>
      <c r="G151" s="20"/>
    </row>
    <row r="152" spans="1:243" x14ac:dyDescent="0.25">
      <c r="A152" s="857" t="s">
        <v>39</v>
      </c>
      <c r="B152" s="858"/>
      <c r="C152" s="10" t="s">
        <v>37</v>
      </c>
      <c r="D152" s="174"/>
      <c r="E152" s="174"/>
      <c r="F152" s="254"/>
      <c r="G152" s="20"/>
    </row>
    <row r="153" spans="1:243" x14ac:dyDescent="0.25">
      <c r="A153" s="857" t="s">
        <v>40</v>
      </c>
      <c r="B153" s="858"/>
      <c r="C153" s="10" t="s">
        <v>37</v>
      </c>
      <c r="D153" s="174">
        <v>0.34</v>
      </c>
      <c r="E153" s="178">
        <v>0.28235606637714145</v>
      </c>
      <c r="F153" s="254">
        <f t="shared" si="2"/>
        <v>-16.954098124370169</v>
      </c>
      <c r="G153" s="20"/>
    </row>
    <row r="154" spans="1:243" x14ac:dyDescent="0.25">
      <c r="A154" s="857" t="s">
        <v>41</v>
      </c>
      <c r="B154" s="858"/>
      <c r="C154" s="10" t="s">
        <v>37</v>
      </c>
      <c r="D154" s="174"/>
      <c r="E154" s="174"/>
      <c r="F154" s="254"/>
      <c r="G154" s="20"/>
    </row>
    <row r="155" spans="1:243" x14ac:dyDescent="0.25">
      <c r="A155" s="857" t="s">
        <v>49</v>
      </c>
      <c r="B155" s="858"/>
      <c r="C155" s="10" t="s">
        <v>37</v>
      </c>
      <c r="D155" s="174">
        <v>0.34</v>
      </c>
      <c r="E155" s="178">
        <v>0.28235606637714145</v>
      </c>
      <c r="F155" s="254">
        <f t="shared" si="2"/>
        <v>-16.954098124370169</v>
      </c>
      <c r="G155" s="20"/>
    </row>
    <row r="156" spans="1:243" x14ac:dyDescent="0.25">
      <c r="A156" s="857" t="s">
        <v>42</v>
      </c>
      <c r="B156" s="858"/>
      <c r="C156" s="10" t="s">
        <v>37</v>
      </c>
      <c r="D156" s="174"/>
      <c r="E156" s="174"/>
      <c r="F156" s="254"/>
      <c r="G156" s="20"/>
    </row>
    <row r="157" spans="1:243" x14ac:dyDescent="0.25">
      <c r="A157" s="857" t="s">
        <v>43</v>
      </c>
      <c r="B157" s="858"/>
      <c r="C157" s="10" t="s">
        <v>37</v>
      </c>
      <c r="D157" s="174"/>
      <c r="E157" s="174"/>
      <c r="F157" s="254"/>
      <c r="G157" s="20"/>
    </row>
    <row r="158" spans="1:243" x14ac:dyDescent="0.25">
      <c r="A158" s="863" t="s">
        <v>69</v>
      </c>
      <c r="B158" s="864"/>
      <c r="C158" s="10" t="s">
        <v>70</v>
      </c>
      <c r="D158" s="174"/>
      <c r="E158" s="174"/>
      <c r="F158" s="254"/>
      <c r="G158" s="20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  <c r="EC158" s="22"/>
      <c r="ED158" s="22"/>
      <c r="EE158" s="22"/>
      <c r="EF158" s="22"/>
      <c r="EG158" s="22"/>
      <c r="EH158" s="22"/>
      <c r="EI158" s="22"/>
      <c r="EJ158" s="22"/>
      <c r="EK158" s="22"/>
      <c r="EL158" s="22"/>
      <c r="EM158" s="22"/>
      <c r="EN158" s="22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  <c r="FL158" s="22"/>
      <c r="FM158" s="22"/>
      <c r="FN158" s="22"/>
      <c r="FO158" s="22"/>
      <c r="FP158" s="22"/>
      <c r="FQ158" s="22"/>
      <c r="FR158" s="22"/>
      <c r="FS158" s="22"/>
      <c r="FT158" s="22"/>
      <c r="FU158" s="22"/>
      <c r="FV158" s="22"/>
      <c r="FW158" s="22"/>
      <c r="FX158" s="22"/>
      <c r="FY158" s="22"/>
      <c r="FZ158" s="22"/>
      <c r="GA158" s="22"/>
      <c r="GB158" s="22"/>
      <c r="GC158" s="22"/>
      <c r="GD158" s="22"/>
      <c r="GE158" s="22"/>
      <c r="GF158" s="22"/>
      <c r="GG158" s="22"/>
      <c r="GH158" s="22"/>
      <c r="GI158" s="22"/>
      <c r="GJ158" s="22"/>
      <c r="GK158" s="22"/>
      <c r="GL158" s="22"/>
      <c r="GM158" s="22"/>
      <c r="GN158" s="22"/>
      <c r="GO158" s="22"/>
      <c r="GP158" s="22"/>
      <c r="GQ158" s="22"/>
      <c r="GR158" s="22"/>
      <c r="GS158" s="22"/>
      <c r="GT158" s="22"/>
      <c r="GU158" s="22"/>
      <c r="GV158" s="22"/>
      <c r="GW158" s="22"/>
      <c r="GX158" s="22"/>
      <c r="GY158" s="22"/>
      <c r="GZ158" s="22"/>
      <c r="HA158" s="22"/>
      <c r="HB158" s="22"/>
      <c r="HC158" s="22"/>
      <c r="HD158" s="22"/>
      <c r="HE158" s="22"/>
      <c r="HF158" s="22"/>
      <c r="HG158" s="22"/>
      <c r="HH158" s="22"/>
      <c r="HI158" s="22"/>
      <c r="HJ158" s="22"/>
      <c r="HK158" s="22"/>
      <c r="HL158" s="22"/>
      <c r="HM158" s="22"/>
      <c r="HN158" s="22"/>
      <c r="HO158" s="22"/>
      <c r="HP158" s="22"/>
      <c r="HQ158" s="22"/>
      <c r="HR158" s="22"/>
      <c r="HS158" s="22"/>
      <c r="HT158" s="22"/>
      <c r="HU158" s="22"/>
      <c r="HV158" s="22"/>
      <c r="HW158" s="22"/>
      <c r="HX158" s="22"/>
      <c r="HY158" s="22"/>
      <c r="HZ158" s="22"/>
      <c r="IA158" s="22"/>
      <c r="IB158" s="22"/>
      <c r="IC158" s="22"/>
      <c r="ID158" s="22"/>
      <c r="IE158" s="22"/>
      <c r="IF158" s="22"/>
      <c r="IG158" s="22"/>
      <c r="IH158" s="22"/>
      <c r="II158" s="22"/>
    </row>
    <row r="159" spans="1:243" x14ac:dyDescent="0.25">
      <c r="A159" s="857" t="s">
        <v>36</v>
      </c>
      <c r="B159" s="858"/>
      <c r="C159" s="10" t="s">
        <v>37</v>
      </c>
      <c r="D159" s="174">
        <v>5.6</v>
      </c>
      <c r="E159" s="174">
        <v>4.3499999999999996</v>
      </c>
      <c r="F159" s="254">
        <f t="shared" si="2"/>
        <v>-22.321428571428573</v>
      </c>
      <c r="G159" s="20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  <c r="EC159" s="22"/>
      <c r="ED159" s="22"/>
      <c r="EE159" s="22"/>
      <c r="EF159" s="22"/>
      <c r="EG159" s="22"/>
      <c r="EH159" s="22"/>
      <c r="EI159" s="22"/>
      <c r="EJ159" s="22"/>
      <c r="EK159" s="22"/>
      <c r="EL159" s="22"/>
      <c r="EM159" s="22"/>
      <c r="EN159" s="22"/>
      <c r="EO159" s="22"/>
      <c r="EP159" s="22"/>
      <c r="EQ159" s="22"/>
      <c r="ER159" s="22"/>
      <c r="ES159" s="22"/>
      <c r="ET159" s="22"/>
      <c r="EU159" s="22"/>
      <c r="EV159" s="22"/>
      <c r="EW159" s="22"/>
      <c r="EX159" s="22"/>
      <c r="EY159" s="22"/>
      <c r="EZ159" s="22"/>
      <c r="FA159" s="22"/>
      <c r="FB159" s="22"/>
      <c r="FC159" s="22"/>
      <c r="FD159" s="22"/>
      <c r="FE159" s="22"/>
      <c r="FF159" s="22"/>
      <c r="FG159" s="22"/>
      <c r="FH159" s="22"/>
      <c r="FI159" s="22"/>
      <c r="FJ159" s="22"/>
      <c r="FK159" s="22"/>
      <c r="FL159" s="22"/>
      <c r="FM159" s="22"/>
      <c r="FN159" s="22"/>
      <c r="FO159" s="22"/>
      <c r="FP159" s="22"/>
      <c r="FQ159" s="22"/>
      <c r="FR159" s="22"/>
      <c r="FS159" s="22"/>
      <c r="FT159" s="22"/>
      <c r="FU159" s="22"/>
      <c r="FV159" s="22"/>
      <c r="FW159" s="22"/>
      <c r="FX159" s="22"/>
      <c r="FY159" s="22"/>
      <c r="FZ159" s="22"/>
      <c r="GA159" s="22"/>
      <c r="GB159" s="22"/>
      <c r="GC159" s="22"/>
      <c r="GD159" s="22"/>
      <c r="GE159" s="22"/>
      <c r="GF159" s="22"/>
      <c r="GG159" s="22"/>
      <c r="GH159" s="22"/>
      <c r="GI159" s="22"/>
      <c r="GJ159" s="22"/>
      <c r="GK159" s="22"/>
      <c r="GL159" s="22"/>
      <c r="GM159" s="22"/>
      <c r="GN159" s="22"/>
      <c r="GO159" s="22"/>
      <c r="GP159" s="22"/>
      <c r="GQ159" s="22"/>
      <c r="GR159" s="22"/>
      <c r="GS159" s="22"/>
      <c r="GT159" s="22"/>
      <c r="GU159" s="22"/>
      <c r="GV159" s="22"/>
      <c r="GW159" s="22"/>
      <c r="GX159" s="22"/>
      <c r="GY159" s="22"/>
      <c r="GZ159" s="22"/>
      <c r="HA159" s="22"/>
      <c r="HB159" s="22"/>
      <c r="HC159" s="22"/>
      <c r="HD159" s="22"/>
      <c r="HE159" s="22"/>
      <c r="HF159" s="22"/>
      <c r="HG159" s="22"/>
      <c r="HH159" s="22"/>
      <c r="HI159" s="22"/>
      <c r="HJ159" s="22"/>
      <c r="HK159" s="22"/>
      <c r="HL159" s="22"/>
      <c r="HM159" s="22"/>
      <c r="HN159" s="22"/>
      <c r="HO159" s="22"/>
      <c r="HP159" s="22"/>
      <c r="HQ159" s="22"/>
      <c r="HR159" s="22"/>
      <c r="HS159" s="22"/>
      <c r="HT159" s="22"/>
      <c r="HU159" s="22"/>
      <c r="HV159" s="22"/>
      <c r="HW159" s="22"/>
      <c r="HX159" s="22"/>
      <c r="HY159" s="22"/>
      <c r="HZ159" s="22"/>
      <c r="IA159" s="22"/>
      <c r="IB159" s="22"/>
      <c r="IC159" s="22"/>
      <c r="ID159" s="22"/>
      <c r="IE159" s="22"/>
      <c r="IF159" s="22"/>
      <c r="IG159" s="22"/>
      <c r="IH159" s="22"/>
      <c r="II159" s="22"/>
    </row>
    <row r="160" spans="1:243" x14ac:dyDescent="0.25">
      <c r="A160" s="857" t="s">
        <v>48</v>
      </c>
      <c r="B160" s="858"/>
      <c r="C160" s="10" t="s">
        <v>37</v>
      </c>
      <c r="D160" s="174"/>
      <c r="E160" s="174"/>
      <c r="F160" s="254"/>
      <c r="G160" s="20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  <c r="EC160" s="22"/>
      <c r="ED160" s="22"/>
      <c r="EE160" s="22"/>
      <c r="EF160" s="22"/>
      <c r="EG160" s="22"/>
      <c r="EH160" s="22"/>
      <c r="EI160" s="22"/>
      <c r="EJ160" s="22"/>
      <c r="EK160" s="22"/>
      <c r="EL160" s="22"/>
      <c r="EM160" s="22"/>
      <c r="EN160" s="22"/>
      <c r="EO160" s="22"/>
      <c r="EP160" s="22"/>
      <c r="EQ160" s="22"/>
      <c r="ER160" s="22"/>
      <c r="ES160" s="22"/>
      <c r="ET160" s="22"/>
      <c r="EU160" s="22"/>
      <c r="EV160" s="22"/>
      <c r="EW160" s="22"/>
      <c r="EX160" s="22"/>
      <c r="EY160" s="22"/>
      <c r="EZ160" s="22"/>
      <c r="FA160" s="22"/>
      <c r="FB160" s="22"/>
      <c r="FC160" s="22"/>
      <c r="FD160" s="22"/>
      <c r="FE160" s="22"/>
      <c r="FF160" s="22"/>
      <c r="FG160" s="22"/>
      <c r="FH160" s="22"/>
      <c r="FI160" s="22"/>
      <c r="FJ160" s="22"/>
      <c r="FK160" s="22"/>
      <c r="FL160" s="22"/>
      <c r="FM160" s="22"/>
      <c r="FN160" s="22"/>
      <c r="FO160" s="22"/>
      <c r="FP160" s="22"/>
      <c r="FQ160" s="22"/>
      <c r="FR160" s="22"/>
      <c r="FS160" s="22"/>
      <c r="FT160" s="22"/>
      <c r="FU160" s="22"/>
      <c r="FV160" s="22"/>
      <c r="FW160" s="22"/>
      <c r="FX160" s="22"/>
      <c r="FY160" s="22"/>
      <c r="FZ160" s="22"/>
      <c r="GA160" s="22"/>
      <c r="GB160" s="22"/>
      <c r="GC160" s="22"/>
      <c r="GD160" s="22"/>
      <c r="GE160" s="22"/>
      <c r="GF160" s="22"/>
      <c r="GG160" s="22"/>
      <c r="GH160" s="22"/>
      <c r="GI160" s="22"/>
      <c r="GJ160" s="22"/>
      <c r="GK160" s="22"/>
      <c r="GL160" s="22"/>
      <c r="GM160" s="22"/>
      <c r="GN160" s="22"/>
      <c r="GO160" s="22"/>
      <c r="GP160" s="22"/>
      <c r="GQ160" s="22"/>
      <c r="GR160" s="22"/>
      <c r="GS160" s="22"/>
      <c r="GT160" s="22"/>
      <c r="GU160" s="22"/>
      <c r="GV160" s="22"/>
      <c r="GW160" s="22"/>
      <c r="GX160" s="22"/>
      <c r="GY160" s="22"/>
      <c r="GZ160" s="22"/>
      <c r="HA160" s="22"/>
      <c r="HB160" s="22"/>
      <c r="HC160" s="22"/>
      <c r="HD160" s="22"/>
      <c r="HE160" s="22"/>
      <c r="HF160" s="22"/>
      <c r="HG160" s="22"/>
      <c r="HH160" s="22"/>
      <c r="HI160" s="22"/>
      <c r="HJ160" s="22"/>
      <c r="HK160" s="22"/>
      <c r="HL160" s="22"/>
      <c r="HM160" s="22"/>
      <c r="HN160" s="22"/>
      <c r="HO160" s="22"/>
      <c r="HP160" s="22"/>
      <c r="HQ160" s="22"/>
      <c r="HR160" s="22"/>
      <c r="HS160" s="22"/>
      <c r="HT160" s="22"/>
      <c r="HU160" s="22"/>
      <c r="HV160" s="22"/>
      <c r="HW160" s="22"/>
      <c r="HX160" s="22"/>
      <c r="HY160" s="22"/>
      <c r="HZ160" s="22"/>
      <c r="IA160" s="22"/>
      <c r="IB160" s="22"/>
      <c r="IC160" s="22"/>
      <c r="ID160" s="22"/>
      <c r="IE160" s="22"/>
      <c r="IF160" s="22"/>
      <c r="IG160" s="22"/>
      <c r="IH160" s="22"/>
      <c r="II160" s="22"/>
    </row>
    <row r="161" spans="1:243" x14ac:dyDescent="0.25">
      <c r="A161" s="857" t="s">
        <v>38</v>
      </c>
      <c r="B161" s="858"/>
      <c r="C161" s="10" t="s">
        <v>37</v>
      </c>
      <c r="D161" s="174">
        <v>5.4</v>
      </c>
      <c r="E161" s="174">
        <v>4.3499999999999996</v>
      </c>
      <c r="F161" s="254">
        <f t="shared" si="2"/>
        <v>-19.444444444444457</v>
      </c>
      <c r="G161" s="20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22"/>
      <c r="GD161" s="22"/>
      <c r="GE161" s="22"/>
      <c r="GF161" s="22"/>
      <c r="GG161" s="22"/>
      <c r="GH161" s="22"/>
      <c r="GI161" s="22"/>
      <c r="GJ161" s="22"/>
      <c r="GK161" s="22"/>
      <c r="GL161" s="22"/>
      <c r="GM161" s="22"/>
      <c r="GN161" s="22"/>
      <c r="GO161" s="22"/>
      <c r="GP161" s="22"/>
      <c r="GQ161" s="22"/>
      <c r="GR161" s="22"/>
      <c r="GS161" s="22"/>
      <c r="GT161" s="22"/>
      <c r="GU161" s="22"/>
      <c r="GV161" s="22"/>
      <c r="GW161" s="22"/>
      <c r="GX161" s="22"/>
      <c r="GY161" s="22"/>
      <c r="GZ161" s="22"/>
      <c r="HA161" s="22"/>
      <c r="HB161" s="22"/>
      <c r="HC161" s="22"/>
      <c r="HD161" s="22"/>
      <c r="HE161" s="22"/>
      <c r="HF161" s="22"/>
      <c r="HG161" s="22"/>
      <c r="HH161" s="22"/>
      <c r="HI161" s="22"/>
      <c r="HJ161" s="22"/>
      <c r="HK161" s="22"/>
      <c r="HL161" s="22"/>
      <c r="HM161" s="22"/>
      <c r="HN161" s="22"/>
      <c r="HO161" s="22"/>
      <c r="HP161" s="22"/>
      <c r="HQ161" s="22"/>
      <c r="HR161" s="22"/>
      <c r="HS161" s="22"/>
      <c r="HT161" s="22"/>
      <c r="HU161" s="22"/>
      <c r="HV161" s="22"/>
      <c r="HW161" s="22"/>
      <c r="HX161" s="22"/>
      <c r="HY161" s="22"/>
      <c r="HZ161" s="22"/>
      <c r="IA161" s="22"/>
      <c r="IB161" s="22"/>
      <c r="IC161" s="22"/>
      <c r="ID161" s="22"/>
      <c r="IE161" s="22"/>
      <c r="IF161" s="22"/>
      <c r="IG161" s="22"/>
      <c r="IH161" s="22"/>
      <c r="II161" s="22"/>
    </row>
    <row r="162" spans="1:243" x14ac:dyDescent="0.25">
      <c r="A162" s="857" t="s">
        <v>50</v>
      </c>
      <c r="B162" s="858"/>
      <c r="C162" s="10" t="s">
        <v>37</v>
      </c>
      <c r="D162" s="174"/>
      <c r="E162" s="174"/>
      <c r="F162" s="254"/>
      <c r="G162" s="20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  <c r="EC162" s="22"/>
      <c r="ED162" s="22"/>
      <c r="EE162" s="22"/>
      <c r="EF162" s="22"/>
      <c r="EG162" s="22"/>
      <c r="EH162" s="22"/>
      <c r="EI162" s="22"/>
      <c r="EJ162" s="22"/>
      <c r="EK162" s="22"/>
      <c r="EL162" s="22"/>
      <c r="EM162" s="22"/>
      <c r="EN162" s="22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2"/>
      <c r="EZ162" s="22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2"/>
      <c r="FU162" s="22"/>
      <c r="FV162" s="22"/>
      <c r="FW162" s="22"/>
      <c r="FX162" s="22"/>
      <c r="FY162" s="22"/>
      <c r="FZ162" s="22"/>
      <c r="GA162" s="22"/>
      <c r="GB162" s="22"/>
      <c r="GC162" s="22"/>
      <c r="GD162" s="22"/>
      <c r="GE162" s="22"/>
      <c r="GF162" s="22"/>
      <c r="GG162" s="22"/>
      <c r="GH162" s="22"/>
      <c r="GI162" s="22"/>
      <c r="GJ162" s="22"/>
      <c r="GK162" s="22"/>
      <c r="GL162" s="22"/>
      <c r="GM162" s="22"/>
      <c r="GN162" s="22"/>
      <c r="GO162" s="22"/>
      <c r="GP162" s="22"/>
      <c r="GQ162" s="22"/>
      <c r="GR162" s="22"/>
      <c r="GS162" s="22"/>
      <c r="GT162" s="22"/>
      <c r="GU162" s="22"/>
      <c r="GV162" s="22"/>
      <c r="GW162" s="22"/>
      <c r="GX162" s="22"/>
      <c r="GY162" s="22"/>
      <c r="GZ162" s="22"/>
      <c r="HA162" s="22"/>
      <c r="HB162" s="22"/>
      <c r="HC162" s="22"/>
      <c r="HD162" s="22"/>
      <c r="HE162" s="22"/>
      <c r="HF162" s="22"/>
      <c r="HG162" s="22"/>
      <c r="HH162" s="22"/>
      <c r="HI162" s="22"/>
      <c r="HJ162" s="22"/>
      <c r="HK162" s="22"/>
      <c r="HL162" s="22"/>
      <c r="HM162" s="22"/>
      <c r="HN162" s="22"/>
      <c r="HO162" s="22"/>
      <c r="HP162" s="22"/>
      <c r="HQ162" s="22"/>
      <c r="HR162" s="22"/>
      <c r="HS162" s="22"/>
      <c r="HT162" s="22"/>
      <c r="HU162" s="22"/>
      <c r="HV162" s="22"/>
      <c r="HW162" s="22"/>
      <c r="HX162" s="22"/>
      <c r="HY162" s="22"/>
      <c r="HZ162" s="22"/>
      <c r="IA162" s="22"/>
      <c r="IB162" s="22"/>
      <c r="IC162" s="22"/>
      <c r="ID162" s="22"/>
      <c r="IE162" s="22"/>
      <c r="IF162" s="22"/>
      <c r="IG162" s="22"/>
      <c r="IH162" s="22"/>
      <c r="II162" s="22"/>
    </row>
    <row r="163" spans="1:243" x14ac:dyDescent="0.25">
      <c r="A163" s="857" t="s">
        <v>39</v>
      </c>
      <c r="B163" s="858"/>
      <c r="C163" s="10" t="s">
        <v>37</v>
      </c>
      <c r="D163" s="174"/>
      <c r="E163" s="174"/>
      <c r="F163" s="254"/>
      <c r="G163" s="20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  <c r="GW163" s="22"/>
      <c r="GX163" s="22"/>
      <c r="GY163" s="22"/>
      <c r="GZ163" s="22"/>
      <c r="HA163" s="22"/>
      <c r="HB163" s="22"/>
      <c r="HC163" s="22"/>
      <c r="HD163" s="22"/>
      <c r="HE163" s="22"/>
      <c r="HF163" s="22"/>
      <c r="HG163" s="22"/>
      <c r="HH163" s="22"/>
      <c r="HI163" s="22"/>
      <c r="HJ163" s="22"/>
      <c r="HK163" s="22"/>
      <c r="HL163" s="22"/>
      <c r="HM163" s="22"/>
      <c r="HN163" s="22"/>
      <c r="HO163" s="22"/>
      <c r="HP163" s="22"/>
      <c r="HQ163" s="22"/>
      <c r="HR163" s="22"/>
      <c r="HS163" s="22"/>
      <c r="HT163" s="22"/>
      <c r="HU163" s="22"/>
      <c r="HV163" s="22"/>
      <c r="HW163" s="22"/>
      <c r="HX163" s="22"/>
      <c r="HY163" s="22"/>
      <c r="HZ163" s="22"/>
      <c r="IA163" s="22"/>
      <c r="IB163" s="22"/>
      <c r="IC163" s="22"/>
      <c r="ID163" s="22"/>
      <c r="IE163" s="22"/>
      <c r="IF163" s="22"/>
      <c r="IG163" s="22"/>
      <c r="IH163" s="22"/>
      <c r="II163" s="22"/>
    </row>
    <row r="164" spans="1:243" x14ac:dyDescent="0.25">
      <c r="A164" s="857" t="s">
        <v>40</v>
      </c>
      <c r="B164" s="858"/>
      <c r="C164" s="10" t="s">
        <v>37</v>
      </c>
      <c r="D164" s="174">
        <v>5.74</v>
      </c>
      <c r="E164" s="174">
        <v>4.3499999999999996</v>
      </c>
      <c r="F164" s="254">
        <f t="shared" si="2"/>
        <v>-24.216027874564467</v>
      </c>
      <c r="G164" s="20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2"/>
      <c r="EE164" s="22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/>
      <c r="GB164" s="22"/>
      <c r="GC164" s="22"/>
      <c r="GD164" s="22"/>
      <c r="GE164" s="22"/>
      <c r="GF164" s="22"/>
      <c r="GG164" s="22"/>
      <c r="GH164" s="22"/>
      <c r="GI164" s="22"/>
      <c r="GJ164" s="22"/>
      <c r="GK164" s="22"/>
      <c r="GL164" s="22"/>
      <c r="GM164" s="22"/>
      <c r="GN164" s="22"/>
      <c r="GO164" s="22"/>
      <c r="GP164" s="22"/>
      <c r="GQ164" s="22"/>
      <c r="GR164" s="22"/>
      <c r="GS164" s="22"/>
      <c r="GT164" s="22"/>
      <c r="GU164" s="22"/>
      <c r="GV164" s="22"/>
      <c r="GW164" s="22"/>
      <c r="GX164" s="22"/>
      <c r="GY164" s="22"/>
      <c r="GZ164" s="22"/>
      <c r="HA164" s="22"/>
      <c r="HB164" s="22"/>
      <c r="HC164" s="22"/>
      <c r="HD164" s="22"/>
      <c r="HE164" s="22"/>
      <c r="HF164" s="22"/>
      <c r="HG164" s="22"/>
      <c r="HH164" s="22"/>
      <c r="HI164" s="22"/>
      <c r="HJ164" s="22"/>
      <c r="HK164" s="22"/>
      <c r="HL164" s="22"/>
      <c r="HM164" s="22"/>
      <c r="HN164" s="22"/>
      <c r="HO164" s="22"/>
      <c r="HP164" s="22"/>
      <c r="HQ164" s="22"/>
      <c r="HR164" s="22"/>
      <c r="HS164" s="22"/>
      <c r="HT164" s="22"/>
      <c r="HU164" s="22"/>
      <c r="HV164" s="22"/>
      <c r="HW164" s="22"/>
      <c r="HX164" s="22"/>
      <c r="HY164" s="22"/>
      <c r="HZ164" s="22"/>
      <c r="IA164" s="22"/>
      <c r="IB164" s="22"/>
      <c r="IC164" s="22"/>
      <c r="ID164" s="22"/>
      <c r="IE164" s="22"/>
      <c r="IF164" s="22"/>
      <c r="IG164" s="22"/>
      <c r="IH164" s="22"/>
      <c r="II164" s="22"/>
    </row>
    <row r="165" spans="1:243" x14ac:dyDescent="0.25">
      <c r="A165" s="857" t="s">
        <v>41</v>
      </c>
      <c r="B165" s="858"/>
      <c r="C165" s="10" t="s">
        <v>37</v>
      </c>
      <c r="D165" s="174"/>
      <c r="E165" s="174"/>
      <c r="F165" s="254"/>
      <c r="G165" s="20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  <c r="EC165" s="22"/>
      <c r="ED165" s="22"/>
      <c r="EE165" s="22"/>
      <c r="EF165" s="22"/>
      <c r="EG165" s="22"/>
      <c r="EH165" s="22"/>
      <c r="EI165" s="22"/>
      <c r="EJ165" s="22"/>
      <c r="EK165" s="22"/>
      <c r="EL165" s="22"/>
      <c r="EM165" s="22"/>
      <c r="EN165" s="22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2"/>
      <c r="EZ165" s="22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2"/>
      <c r="FU165" s="22"/>
      <c r="FV165" s="22"/>
      <c r="FW165" s="22"/>
      <c r="FX165" s="22"/>
      <c r="FY165" s="22"/>
      <c r="FZ165" s="22"/>
      <c r="GA165" s="22"/>
      <c r="GB165" s="22"/>
      <c r="GC165" s="22"/>
      <c r="GD165" s="22"/>
      <c r="GE165" s="22"/>
      <c r="GF165" s="22"/>
      <c r="GG165" s="22"/>
      <c r="GH165" s="22"/>
      <c r="GI165" s="22"/>
      <c r="GJ165" s="22"/>
      <c r="GK165" s="22"/>
      <c r="GL165" s="22"/>
      <c r="GM165" s="22"/>
      <c r="GN165" s="22"/>
      <c r="GO165" s="22"/>
      <c r="GP165" s="22"/>
      <c r="GQ165" s="22"/>
      <c r="GR165" s="22"/>
      <c r="GS165" s="22"/>
      <c r="GT165" s="22"/>
      <c r="GU165" s="22"/>
      <c r="GV165" s="22"/>
      <c r="GW165" s="22"/>
      <c r="GX165" s="22"/>
      <c r="GY165" s="22"/>
      <c r="GZ165" s="22"/>
      <c r="HA165" s="22"/>
      <c r="HB165" s="22"/>
      <c r="HC165" s="22"/>
      <c r="HD165" s="22"/>
      <c r="HE165" s="22"/>
      <c r="HF165" s="22"/>
      <c r="HG165" s="22"/>
      <c r="HH165" s="22"/>
      <c r="HI165" s="22"/>
      <c r="HJ165" s="22"/>
      <c r="HK165" s="22"/>
      <c r="HL165" s="22"/>
      <c r="HM165" s="22"/>
      <c r="HN165" s="22"/>
      <c r="HO165" s="22"/>
      <c r="HP165" s="22"/>
      <c r="HQ165" s="22"/>
      <c r="HR165" s="22"/>
      <c r="HS165" s="22"/>
      <c r="HT165" s="22"/>
      <c r="HU165" s="22"/>
      <c r="HV165" s="22"/>
      <c r="HW165" s="22"/>
      <c r="HX165" s="22"/>
      <c r="HY165" s="22"/>
      <c r="HZ165" s="22"/>
      <c r="IA165" s="22"/>
      <c r="IB165" s="22"/>
      <c r="IC165" s="22"/>
      <c r="ID165" s="22"/>
      <c r="IE165" s="22"/>
      <c r="IF165" s="22"/>
      <c r="IG165" s="22"/>
      <c r="IH165" s="22"/>
      <c r="II165" s="22"/>
    </row>
    <row r="166" spans="1:243" x14ac:dyDescent="0.25">
      <c r="A166" s="857" t="s">
        <v>49</v>
      </c>
      <c r="B166" s="858"/>
      <c r="C166" s="10" t="s">
        <v>37</v>
      </c>
      <c r="D166" s="174">
        <v>5.74</v>
      </c>
      <c r="E166" s="174">
        <v>4.3499999999999996</v>
      </c>
      <c r="F166" s="254">
        <f t="shared" si="2"/>
        <v>-24.216027874564467</v>
      </c>
      <c r="G166" s="20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  <c r="EC166" s="22"/>
      <c r="ED166" s="22"/>
      <c r="EE166" s="22"/>
      <c r="EF166" s="22"/>
      <c r="EG166" s="22"/>
      <c r="EH166" s="22"/>
      <c r="EI166" s="22"/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2"/>
      <c r="FU166" s="22"/>
      <c r="FV166" s="22"/>
      <c r="FW166" s="22"/>
      <c r="FX166" s="22"/>
      <c r="FY166" s="22"/>
      <c r="FZ166" s="22"/>
      <c r="GA166" s="22"/>
      <c r="GB166" s="22"/>
      <c r="GC166" s="22"/>
      <c r="GD166" s="22"/>
      <c r="GE166" s="22"/>
      <c r="GF166" s="22"/>
      <c r="GG166" s="22"/>
      <c r="GH166" s="22"/>
      <c r="GI166" s="22"/>
      <c r="GJ166" s="22"/>
      <c r="GK166" s="22"/>
      <c r="GL166" s="22"/>
      <c r="GM166" s="22"/>
      <c r="GN166" s="22"/>
      <c r="GO166" s="22"/>
      <c r="GP166" s="22"/>
      <c r="GQ166" s="22"/>
      <c r="GR166" s="22"/>
      <c r="GS166" s="22"/>
      <c r="GT166" s="22"/>
      <c r="GU166" s="22"/>
      <c r="GV166" s="22"/>
      <c r="GW166" s="22"/>
      <c r="GX166" s="22"/>
      <c r="GY166" s="22"/>
      <c r="GZ166" s="22"/>
      <c r="HA166" s="22"/>
      <c r="HB166" s="22"/>
      <c r="HC166" s="22"/>
      <c r="HD166" s="22"/>
      <c r="HE166" s="22"/>
      <c r="HF166" s="22"/>
      <c r="HG166" s="22"/>
      <c r="HH166" s="22"/>
      <c r="HI166" s="22"/>
      <c r="HJ166" s="22"/>
      <c r="HK166" s="22"/>
      <c r="HL166" s="22"/>
      <c r="HM166" s="22"/>
      <c r="HN166" s="22"/>
      <c r="HO166" s="22"/>
      <c r="HP166" s="22"/>
      <c r="HQ166" s="22"/>
      <c r="HR166" s="22"/>
      <c r="HS166" s="22"/>
      <c r="HT166" s="22"/>
      <c r="HU166" s="22"/>
      <c r="HV166" s="22"/>
      <c r="HW166" s="22"/>
      <c r="HX166" s="22"/>
      <c r="HY166" s="22"/>
      <c r="HZ166" s="22"/>
      <c r="IA166" s="22"/>
      <c r="IB166" s="22"/>
      <c r="IC166" s="22"/>
      <c r="ID166" s="22"/>
      <c r="IE166" s="22"/>
      <c r="IF166" s="22"/>
      <c r="IG166" s="22"/>
      <c r="IH166" s="22"/>
      <c r="II166" s="22"/>
    </row>
    <row r="167" spans="1:243" x14ac:dyDescent="0.25">
      <c r="A167" s="857" t="s">
        <v>42</v>
      </c>
      <c r="B167" s="858"/>
      <c r="C167" s="10" t="s">
        <v>37</v>
      </c>
      <c r="D167" s="174"/>
      <c r="E167" s="174"/>
      <c r="F167" s="254"/>
      <c r="G167" s="20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  <c r="EC167" s="22"/>
      <c r="ED167" s="22"/>
      <c r="EE167" s="22"/>
      <c r="EF167" s="22"/>
      <c r="EG167" s="22"/>
      <c r="EH167" s="22"/>
      <c r="EI167" s="22"/>
      <c r="EJ167" s="22"/>
      <c r="EK167" s="22"/>
      <c r="EL167" s="22"/>
      <c r="EM167" s="22"/>
      <c r="EN167" s="22"/>
      <c r="EO167" s="22"/>
      <c r="EP167" s="22"/>
      <c r="EQ167" s="22"/>
      <c r="ER167" s="22"/>
      <c r="ES167" s="22"/>
      <c r="ET167" s="22"/>
      <c r="EU167" s="22"/>
      <c r="EV167" s="22"/>
      <c r="EW167" s="22"/>
      <c r="EX167" s="22"/>
      <c r="EY167" s="22"/>
      <c r="EZ167" s="22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2"/>
      <c r="FU167" s="22"/>
      <c r="FV167" s="22"/>
      <c r="FW167" s="22"/>
      <c r="FX167" s="22"/>
      <c r="FY167" s="22"/>
      <c r="FZ167" s="22"/>
      <c r="GA167" s="22"/>
      <c r="GB167" s="22"/>
      <c r="GC167" s="22"/>
      <c r="GD167" s="22"/>
      <c r="GE167" s="22"/>
      <c r="GF167" s="22"/>
      <c r="GG167" s="22"/>
      <c r="GH167" s="22"/>
      <c r="GI167" s="22"/>
      <c r="GJ167" s="22"/>
      <c r="GK167" s="22"/>
      <c r="GL167" s="22"/>
      <c r="GM167" s="22"/>
      <c r="GN167" s="22"/>
      <c r="GO167" s="22"/>
      <c r="GP167" s="22"/>
      <c r="GQ167" s="22"/>
      <c r="GR167" s="22"/>
      <c r="GS167" s="22"/>
      <c r="GT167" s="22"/>
      <c r="GU167" s="22"/>
      <c r="GV167" s="22"/>
      <c r="GW167" s="22"/>
      <c r="GX167" s="22"/>
      <c r="GY167" s="22"/>
      <c r="GZ167" s="22"/>
      <c r="HA167" s="22"/>
      <c r="HB167" s="22"/>
      <c r="HC167" s="22"/>
      <c r="HD167" s="22"/>
      <c r="HE167" s="22"/>
      <c r="HF167" s="22"/>
      <c r="HG167" s="22"/>
      <c r="HH167" s="22"/>
      <c r="HI167" s="22"/>
      <c r="HJ167" s="22"/>
      <c r="HK167" s="22"/>
      <c r="HL167" s="22"/>
      <c r="HM167" s="22"/>
      <c r="HN167" s="22"/>
      <c r="HO167" s="22"/>
      <c r="HP167" s="22"/>
      <c r="HQ167" s="22"/>
      <c r="HR167" s="22"/>
      <c r="HS167" s="22"/>
      <c r="HT167" s="22"/>
      <c r="HU167" s="22"/>
      <c r="HV167" s="22"/>
      <c r="HW167" s="22"/>
      <c r="HX167" s="22"/>
      <c r="HY167" s="22"/>
      <c r="HZ167" s="22"/>
      <c r="IA167" s="22"/>
      <c r="IB167" s="22"/>
      <c r="IC167" s="22"/>
      <c r="ID167" s="22"/>
      <c r="IE167" s="22"/>
      <c r="IF167" s="22"/>
      <c r="IG167" s="22"/>
      <c r="IH167" s="22"/>
      <c r="II167" s="22"/>
    </row>
    <row r="168" spans="1:243" x14ac:dyDescent="0.25">
      <c r="A168" s="857" t="s">
        <v>43</v>
      </c>
      <c r="B168" s="858"/>
      <c r="C168" s="10" t="s">
        <v>37</v>
      </c>
      <c r="D168" s="174"/>
      <c r="E168" s="174"/>
      <c r="F168" s="254"/>
      <c r="G168" s="20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2"/>
      <c r="EE168" s="22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/>
      <c r="GB168" s="22"/>
      <c r="GC168" s="22"/>
      <c r="GD168" s="22"/>
      <c r="GE168" s="22"/>
      <c r="GF168" s="22"/>
      <c r="GG168" s="22"/>
      <c r="GH168" s="22"/>
      <c r="GI168" s="22"/>
      <c r="GJ168" s="22"/>
      <c r="GK168" s="22"/>
      <c r="GL168" s="22"/>
      <c r="GM168" s="22"/>
      <c r="GN168" s="22"/>
      <c r="GO168" s="22"/>
      <c r="GP168" s="22"/>
      <c r="GQ168" s="22"/>
      <c r="GR168" s="22"/>
      <c r="GS168" s="22"/>
      <c r="GT168" s="22"/>
      <c r="GU168" s="22"/>
      <c r="GV168" s="22"/>
      <c r="GW168" s="22"/>
      <c r="GX168" s="22"/>
      <c r="GY168" s="22"/>
      <c r="GZ168" s="22"/>
      <c r="HA168" s="22"/>
      <c r="HB168" s="22"/>
      <c r="HC168" s="22"/>
      <c r="HD168" s="22"/>
      <c r="HE168" s="22"/>
      <c r="HF168" s="22"/>
      <c r="HG168" s="22"/>
      <c r="HH168" s="22"/>
      <c r="HI168" s="22"/>
      <c r="HJ168" s="22"/>
      <c r="HK168" s="22"/>
      <c r="HL168" s="22"/>
      <c r="HM168" s="22"/>
      <c r="HN168" s="22"/>
      <c r="HO168" s="22"/>
      <c r="HP168" s="22"/>
      <c r="HQ168" s="22"/>
      <c r="HR168" s="22"/>
      <c r="HS168" s="22"/>
      <c r="HT168" s="22"/>
      <c r="HU168" s="22"/>
      <c r="HV168" s="22"/>
      <c r="HW168" s="22"/>
      <c r="HX168" s="22"/>
      <c r="HY168" s="22"/>
      <c r="HZ168" s="22"/>
      <c r="IA168" s="22"/>
      <c r="IB168" s="22"/>
      <c r="IC168" s="22"/>
      <c r="ID168" s="22"/>
      <c r="IE168" s="22"/>
      <c r="IF168" s="22"/>
      <c r="IG168" s="22"/>
      <c r="IH168" s="22"/>
      <c r="II168" s="22"/>
    </row>
    <row r="169" spans="1:243" x14ac:dyDescent="0.25">
      <c r="A169" s="863" t="s">
        <v>71</v>
      </c>
      <c r="B169" s="864"/>
      <c r="C169" s="10"/>
      <c r="D169" s="37"/>
      <c r="E169" s="37"/>
      <c r="F169" s="254"/>
      <c r="G169" s="20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2"/>
      <c r="EE169" s="22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22"/>
      <c r="GD169" s="22"/>
      <c r="GE169" s="22"/>
      <c r="GF169" s="22"/>
      <c r="GG169" s="22"/>
      <c r="GH169" s="22"/>
      <c r="GI169" s="22"/>
      <c r="GJ169" s="22"/>
      <c r="GK169" s="22"/>
      <c r="GL169" s="22"/>
      <c r="GM169" s="22"/>
      <c r="GN169" s="22"/>
      <c r="GO169" s="22"/>
      <c r="GP169" s="22"/>
      <c r="GQ169" s="22"/>
      <c r="GR169" s="22"/>
      <c r="GS169" s="22"/>
      <c r="GT169" s="22"/>
      <c r="GU169" s="22"/>
      <c r="GV169" s="22"/>
      <c r="GW169" s="22"/>
      <c r="GX169" s="22"/>
      <c r="GY169" s="22"/>
      <c r="GZ169" s="22"/>
      <c r="HA169" s="22"/>
      <c r="HB169" s="22"/>
      <c r="HC169" s="22"/>
      <c r="HD169" s="22"/>
      <c r="HE169" s="22"/>
      <c r="HF169" s="22"/>
      <c r="HG169" s="22"/>
      <c r="HH169" s="22"/>
      <c r="HI169" s="22"/>
      <c r="HJ169" s="22"/>
      <c r="HK169" s="22"/>
      <c r="HL169" s="22"/>
      <c r="HM169" s="22"/>
      <c r="HN169" s="22"/>
      <c r="HO169" s="22"/>
      <c r="HP169" s="22"/>
      <c r="HQ169" s="22"/>
      <c r="HR169" s="22"/>
      <c r="HS169" s="22"/>
      <c r="HT169" s="22"/>
      <c r="HU169" s="22"/>
      <c r="HV169" s="22"/>
      <c r="HW169" s="22"/>
      <c r="HX169" s="22"/>
      <c r="HY169" s="22"/>
      <c r="HZ169" s="22"/>
      <c r="IA169" s="22"/>
      <c r="IB169" s="22"/>
      <c r="IC169" s="22"/>
      <c r="ID169" s="22"/>
      <c r="IE169" s="22"/>
      <c r="IF169" s="22"/>
      <c r="IG169" s="22"/>
      <c r="IH169" s="22"/>
      <c r="II169" s="22"/>
    </row>
    <row r="170" spans="1:243" x14ac:dyDescent="0.25">
      <c r="A170" s="863" t="s">
        <v>72</v>
      </c>
      <c r="B170" s="864"/>
      <c r="C170" s="10"/>
      <c r="D170" s="37"/>
      <c r="E170" s="37"/>
      <c r="F170" s="254"/>
      <c r="G170" s="20"/>
    </row>
    <row r="171" spans="1:243" x14ac:dyDescent="0.25">
      <c r="A171" s="857" t="s">
        <v>23</v>
      </c>
      <c r="B171" s="858"/>
      <c r="C171" s="10" t="s">
        <v>19</v>
      </c>
      <c r="D171" s="171">
        <v>0.17100000000000001</v>
      </c>
      <c r="E171" s="171">
        <v>0.19783789732045701</v>
      </c>
      <c r="F171" s="259">
        <f>(E171-D171)/D171*100</f>
        <v>15.694676795588883</v>
      </c>
      <c r="G171" s="20"/>
    </row>
    <row r="172" spans="1:243" x14ac:dyDescent="0.25">
      <c r="A172" s="857" t="s">
        <v>24</v>
      </c>
      <c r="B172" s="858"/>
      <c r="C172" s="10" t="s">
        <v>37</v>
      </c>
      <c r="D172" s="171"/>
      <c r="E172" s="171"/>
      <c r="F172" s="254"/>
      <c r="G172" s="20"/>
    </row>
    <row r="173" spans="1:243" x14ac:dyDescent="0.25">
      <c r="A173" s="857" t="s">
        <v>25</v>
      </c>
      <c r="B173" s="858"/>
      <c r="C173" s="10" t="s">
        <v>37</v>
      </c>
      <c r="D173" s="171">
        <v>0.16300000000000001</v>
      </c>
      <c r="E173" s="171">
        <v>0.19883510466138701</v>
      </c>
      <c r="F173" s="255">
        <f t="shared" si="2"/>
        <v>21.984726786126998</v>
      </c>
      <c r="G173" s="20"/>
    </row>
    <row r="174" spans="1:243" x14ac:dyDescent="0.25">
      <c r="A174" s="857" t="s">
        <v>26</v>
      </c>
      <c r="B174" s="858"/>
      <c r="C174" s="10" t="s">
        <v>37</v>
      </c>
      <c r="D174" s="171"/>
      <c r="E174" s="171"/>
      <c r="F174" s="254"/>
      <c r="G174" s="20"/>
    </row>
    <row r="175" spans="1:243" x14ac:dyDescent="0.25">
      <c r="A175" s="857" t="s">
        <v>27</v>
      </c>
      <c r="B175" s="858"/>
      <c r="C175" s="10" t="s">
        <v>37</v>
      </c>
      <c r="D175" s="171"/>
      <c r="E175" s="171"/>
      <c r="F175" s="254"/>
      <c r="G175" s="11"/>
    </row>
    <row r="176" spans="1:243" x14ac:dyDescent="0.25">
      <c r="A176" s="857" t="s">
        <v>28</v>
      </c>
      <c r="B176" s="858"/>
      <c r="C176" s="10" t="s">
        <v>37</v>
      </c>
      <c r="D176" s="171">
        <v>3.1E-2</v>
      </c>
      <c r="E176" s="171">
        <v>2.9398969506641098E-2</v>
      </c>
      <c r="F176" s="254">
        <f t="shared" si="2"/>
        <v>-5.1646144947061359</v>
      </c>
      <c r="G176" s="20"/>
    </row>
    <row r="177" spans="1:7" x14ac:dyDescent="0.25">
      <c r="A177" s="857" t="s">
        <v>29</v>
      </c>
      <c r="B177" s="858"/>
      <c r="C177" s="10" t="s">
        <v>37</v>
      </c>
      <c r="D177" s="171"/>
      <c r="E177" s="171"/>
      <c r="F177" s="254"/>
      <c r="G177" s="20"/>
    </row>
    <row r="178" spans="1:7" x14ac:dyDescent="0.25">
      <c r="A178" s="857" t="s">
        <v>30</v>
      </c>
      <c r="B178" s="858"/>
      <c r="C178" s="10" t="s">
        <v>37</v>
      </c>
      <c r="D178" s="171">
        <v>3.2000000000000001E-2</v>
      </c>
      <c r="E178" s="171">
        <v>2.9329150403093401E-2</v>
      </c>
      <c r="F178" s="254">
        <f t="shared" si="2"/>
        <v>-8.3464049903331237</v>
      </c>
      <c r="G178" s="20"/>
    </row>
    <row r="179" spans="1:7" x14ac:dyDescent="0.25">
      <c r="A179" s="857" t="s">
        <v>31</v>
      </c>
      <c r="B179" s="858"/>
      <c r="C179" s="10" t="s">
        <v>37</v>
      </c>
      <c r="D179" s="179"/>
      <c r="E179" s="171"/>
      <c r="F179" s="254"/>
      <c r="G179" s="20"/>
    </row>
    <row r="180" spans="1:7" x14ac:dyDescent="0.25">
      <c r="A180" s="857" t="s">
        <v>32</v>
      </c>
      <c r="B180" s="858"/>
      <c r="C180" s="10" t="s">
        <v>37</v>
      </c>
      <c r="D180" s="179"/>
      <c r="E180" s="171"/>
      <c r="F180" s="254"/>
      <c r="G180" s="20"/>
    </row>
    <row r="181" spans="1:7" x14ac:dyDescent="0.25">
      <c r="A181" s="863" t="s">
        <v>73</v>
      </c>
      <c r="B181" s="864"/>
      <c r="C181" s="10"/>
      <c r="D181" s="179"/>
      <c r="E181" s="171"/>
      <c r="F181" s="254"/>
      <c r="G181" s="20"/>
    </row>
    <row r="182" spans="1:7" x14ac:dyDescent="0.25">
      <c r="A182" s="857" t="s">
        <v>23</v>
      </c>
      <c r="B182" s="858"/>
      <c r="C182" s="10" t="s">
        <v>19</v>
      </c>
      <c r="D182" s="179">
        <v>0.14099999999999999</v>
      </c>
      <c r="E182" s="179">
        <v>0.1479141236447189</v>
      </c>
      <c r="F182" s="255">
        <f t="shared" si="2"/>
        <v>4.9036337905807885</v>
      </c>
      <c r="G182" s="20"/>
    </row>
    <row r="183" spans="1:7" x14ac:dyDescent="0.25">
      <c r="A183" s="857" t="s">
        <v>24</v>
      </c>
      <c r="B183" s="858"/>
      <c r="C183" s="10" t="s">
        <v>37</v>
      </c>
      <c r="D183" s="179"/>
      <c r="E183" s="179"/>
      <c r="F183" s="254"/>
      <c r="G183" s="20"/>
    </row>
    <row r="184" spans="1:7" x14ac:dyDescent="0.25">
      <c r="A184" s="857" t="s">
        <v>25</v>
      </c>
      <c r="B184" s="858"/>
      <c r="C184" s="10" t="s">
        <v>37</v>
      </c>
      <c r="D184" s="179">
        <v>0.13900000000000001</v>
      </c>
      <c r="E184" s="179">
        <v>0.14848581713062695</v>
      </c>
      <c r="F184" s="255">
        <f t="shared" si="2"/>
        <v>6.8243288709546279</v>
      </c>
      <c r="G184" s="20"/>
    </row>
    <row r="185" spans="1:7" x14ac:dyDescent="0.25">
      <c r="A185" s="857" t="s">
        <v>26</v>
      </c>
      <c r="B185" s="858"/>
      <c r="C185" s="10" t="s">
        <v>37</v>
      </c>
      <c r="D185" s="179"/>
      <c r="E185" s="179"/>
      <c r="F185" s="254"/>
      <c r="G185" s="20"/>
    </row>
    <row r="186" spans="1:7" x14ac:dyDescent="0.25">
      <c r="A186" s="857" t="s">
        <v>27</v>
      </c>
      <c r="B186" s="858"/>
      <c r="C186" s="10" t="s">
        <v>37</v>
      </c>
      <c r="D186" s="179"/>
      <c r="E186" s="179"/>
      <c r="F186" s="254"/>
      <c r="G186" s="20"/>
    </row>
    <row r="187" spans="1:7" x14ac:dyDescent="0.25">
      <c r="A187" s="857" t="s">
        <v>28</v>
      </c>
      <c r="B187" s="858"/>
      <c r="C187" s="10" t="s">
        <v>37</v>
      </c>
      <c r="D187" s="179">
        <v>0.17</v>
      </c>
      <c r="E187" s="179">
        <v>0.16697893193697877</v>
      </c>
      <c r="F187" s="254">
        <f t="shared" si="2"/>
        <v>-1.7770988606007307</v>
      </c>
      <c r="G187" s="20"/>
    </row>
    <row r="188" spans="1:7" x14ac:dyDescent="0.25">
      <c r="A188" s="857" t="s">
        <v>29</v>
      </c>
      <c r="B188" s="858"/>
      <c r="C188" s="10" t="s">
        <v>37</v>
      </c>
      <c r="D188" s="179"/>
      <c r="E188" s="179"/>
      <c r="F188" s="254"/>
      <c r="G188" s="20"/>
    </row>
    <row r="189" spans="1:7" x14ac:dyDescent="0.25">
      <c r="A189" s="857" t="s">
        <v>30</v>
      </c>
      <c r="B189" s="858"/>
      <c r="C189" s="10" t="s">
        <v>37</v>
      </c>
      <c r="D189" s="179">
        <v>0.17799999999999999</v>
      </c>
      <c r="E189" s="179">
        <v>0.17799999999999999</v>
      </c>
      <c r="F189" s="256">
        <f t="shared" si="2"/>
        <v>0</v>
      </c>
      <c r="G189" s="20"/>
    </row>
    <row r="190" spans="1:7" x14ac:dyDescent="0.25">
      <c r="A190" s="857" t="s">
        <v>31</v>
      </c>
      <c r="B190" s="858"/>
      <c r="C190" s="10" t="s">
        <v>37</v>
      </c>
      <c r="D190" s="179"/>
      <c r="E190" s="179"/>
      <c r="F190" s="254"/>
      <c r="G190" s="20"/>
    </row>
    <row r="191" spans="1:7" x14ac:dyDescent="0.25">
      <c r="A191" s="857" t="s">
        <v>32</v>
      </c>
      <c r="B191" s="858"/>
      <c r="C191" s="10" t="s">
        <v>37</v>
      </c>
      <c r="D191" s="179"/>
      <c r="E191" s="179"/>
      <c r="F191" s="254"/>
      <c r="G191" s="20"/>
    </row>
    <row r="192" spans="1:7" x14ac:dyDescent="0.25">
      <c r="A192" s="863" t="s">
        <v>74</v>
      </c>
      <c r="B192" s="864"/>
      <c r="C192" s="10"/>
      <c r="D192" s="37"/>
      <c r="E192" s="37"/>
      <c r="F192" s="254"/>
      <c r="G192" s="20"/>
    </row>
    <row r="193" spans="1:243" x14ac:dyDescent="0.25">
      <c r="A193" s="857" t="s">
        <v>27</v>
      </c>
      <c r="B193" s="858"/>
      <c r="C193" s="10" t="s">
        <v>19</v>
      </c>
      <c r="D193" s="37"/>
      <c r="E193" s="37"/>
      <c r="F193" s="254"/>
      <c r="G193" s="20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  <c r="EC193" s="22"/>
      <c r="ED193" s="22"/>
      <c r="EE193" s="22"/>
      <c r="EF193" s="22"/>
      <c r="EG193" s="22"/>
      <c r="EH193" s="22"/>
      <c r="EI193" s="22"/>
      <c r="EJ193" s="22"/>
      <c r="EK193" s="22"/>
      <c r="EL193" s="22"/>
      <c r="EM193" s="22"/>
      <c r="EN193" s="22"/>
      <c r="EO193" s="22"/>
      <c r="EP193" s="22"/>
      <c r="EQ193" s="22"/>
      <c r="ER193" s="22"/>
      <c r="ES193" s="22"/>
      <c r="ET193" s="22"/>
      <c r="EU193" s="22"/>
      <c r="EV193" s="22"/>
      <c r="EW193" s="22"/>
      <c r="EX193" s="22"/>
      <c r="EY193" s="22"/>
      <c r="EZ193" s="22"/>
      <c r="FA193" s="22"/>
      <c r="FB193" s="22"/>
      <c r="FC193" s="22"/>
      <c r="FD193" s="22"/>
      <c r="FE193" s="22"/>
      <c r="FF193" s="22"/>
      <c r="FG193" s="22"/>
      <c r="FH193" s="22"/>
      <c r="FI193" s="22"/>
      <c r="FJ193" s="22"/>
      <c r="FK193" s="22"/>
      <c r="FL193" s="22"/>
      <c r="FM193" s="22"/>
      <c r="FN193" s="22"/>
      <c r="FO193" s="22"/>
      <c r="FP193" s="22"/>
      <c r="FQ193" s="22"/>
      <c r="FR193" s="22"/>
      <c r="FS193" s="22"/>
      <c r="FT193" s="22"/>
      <c r="FU193" s="22"/>
      <c r="FV193" s="22"/>
      <c r="FW193" s="22"/>
      <c r="FX193" s="22"/>
      <c r="FY193" s="22"/>
      <c r="FZ193" s="22"/>
      <c r="GA193" s="22"/>
      <c r="GB193" s="22"/>
      <c r="GC193" s="22"/>
      <c r="GD193" s="22"/>
      <c r="GE193" s="22"/>
      <c r="GF193" s="22"/>
      <c r="GG193" s="22"/>
      <c r="GH193" s="22"/>
      <c r="GI193" s="22"/>
      <c r="GJ193" s="22"/>
      <c r="GK193" s="22"/>
      <c r="GL193" s="22"/>
      <c r="GM193" s="22"/>
      <c r="GN193" s="22"/>
      <c r="GO193" s="22"/>
      <c r="GP193" s="22"/>
      <c r="GQ193" s="22"/>
      <c r="GR193" s="22"/>
      <c r="GS193" s="22"/>
      <c r="GT193" s="22"/>
      <c r="GU193" s="22"/>
      <c r="GV193" s="22"/>
      <c r="GW193" s="22"/>
      <c r="GX193" s="22"/>
      <c r="GY193" s="22"/>
      <c r="GZ193" s="22"/>
      <c r="HA193" s="22"/>
      <c r="HB193" s="22"/>
      <c r="HC193" s="22"/>
      <c r="HD193" s="22"/>
      <c r="HE193" s="22"/>
      <c r="HF193" s="22"/>
      <c r="HG193" s="22"/>
      <c r="HH193" s="22"/>
      <c r="HI193" s="22"/>
      <c r="HJ193" s="22"/>
      <c r="HK193" s="22"/>
      <c r="HL193" s="22"/>
      <c r="HM193" s="22"/>
      <c r="HN193" s="22"/>
      <c r="HO193" s="22"/>
      <c r="HP193" s="22"/>
      <c r="HQ193" s="22"/>
      <c r="HR193" s="22"/>
      <c r="HS193" s="22"/>
      <c r="HT193" s="22"/>
      <c r="HU193" s="22"/>
      <c r="HV193" s="22"/>
      <c r="HW193" s="22"/>
      <c r="HX193" s="22"/>
      <c r="HY193" s="22"/>
      <c r="HZ193" s="22"/>
      <c r="IA193" s="22"/>
      <c r="IB193" s="22"/>
      <c r="IC193" s="22"/>
      <c r="ID193" s="22"/>
      <c r="IE193" s="22"/>
      <c r="IF193" s="22"/>
      <c r="IG193" s="22"/>
      <c r="IH193" s="22"/>
      <c r="II193" s="22"/>
    </row>
    <row r="194" spans="1:243" x14ac:dyDescent="0.25">
      <c r="A194" s="857" t="s">
        <v>28</v>
      </c>
      <c r="B194" s="858"/>
      <c r="C194" s="10" t="s">
        <v>37</v>
      </c>
      <c r="D194" s="37">
        <v>0</v>
      </c>
      <c r="E194" s="175">
        <v>1.2887660838007259E-3</v>
      </c>
      <c r="F194" s="255" t="e">
        <f t="shared" si="2"/>
        <v>#DIV/0!</v>
      </c>
      <c r="G194" s="20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  <c r="EZ194" s="22"/>
      <c r="FA194" s="22"/>
      <c r="FB194" s="22"/>
      <c r="FC194" s="22"/>
      <c r="FD194" s="22"/>
      <c r="FE194" s="22"/>
      <c r="FF194" s="22"/>
      <c r="FG194" s="22"/>
      <c r="FH194" s="22"/>
      <c r="FI194" s="22"/>
      <c r="FJ194" s="22"/>
      <c r="FK194" s="22"/>
      <c r="FL194" s="22"/>
      <c r="FM194" s="22"/>
      <c r="FN194" s="22"/>
      <c r="FO194" s="22"/>
      <c r="FP194" s="22"/>
      <c r="FQ194" s="22"/>
      <c r="FR194" s="22"/>
      <c r="FS194" s="22"/>
      <c r="FT194" s="22"/>
      <c r="FU194" s="22"/>
      <c r="FV194" s="22"/>
      <c r="FW194" s="22"/>
      <c r="FX194" s="22"/>
      <c r="FY194" s="22"/>
      <c r="FZ194" s="22"/>
      <c r="GA194" s="22"/>
      <c r="GB194" s="22"/>
      <c r="GC194" s="22"/>
      <c r="GD194" s="22"/>
      <c r="GE194" s="22"/>
      <c r="GF194" s="22"/>
      <c r="GG194" s="22"/>
      <c r="GH194" s="22"/>
      <c r="GI194" s="22"/>
      <c r="GJ194" s="22"/>
      <c r="GK194" s="22"/>
      <c r="GL194" s="22"/>
      <c r="GM194" s="22"/>
      <c r="GN194" s="22"/>
      <c r="GO194" s="22"/>
      <c r="GP194" s="22"/>
      <c r="GQ194" s="22"/>
      <c r="GR194" s="22"/>
      <c r="GS194" s="22"/>
      <c r="GT194" s="22"/>
      <c r="GU194" s="22"/>
      <c r="GV194" s="22"/>
      <c r="GW194" s="22"/>
      <c r="GX194" s="22"/>
      <c r="GY194" s="22"/>
      <c r="GZ194" s="22"/>
      <c r="HA194" s="22"/>
      <c r="HB194" s="22"/>
      <c r="HC194" s="22"/>
      <c r="HD194" s="22"/>
      <c r="HE194" s="22"/>
      <c r="HF194" s="22"/>
      <c r="HG194" s="22"/>
      <c r="HH194" s="22"/>
      <c r="HI194" s="22"/>
      <c r="HJ194" s="22"/>
      <c r="HK194" s="22"/>
      <c r="HL194" s="22"/>
      <c r="HM194" s="22"/>
      <c r="HN194" s="22"/>
      <c r="HO194" s="22"/>
      <c r="HP194" s="22"/>
      <c r="HQ194" s="22"/>
      <c r="HR194" s="22"/>
      <c r="HS194" s="22"/>
      <c r="HT194" s="22"/>
      <c r="HU194" s="22"/>
      <c r="HV194" s="22"/>
      <c r="HW194" s="22"/>
      <c r="HX194" s="22"/>
      <c r="HY194" s="22"/>
      <c r="HZ194" s="22"/>
      <c r="IA194" s="22"/>
      <c r="IB194" s="22"/>
      <c r="IC194" s="22"/>
      <c r="ID194" s="22"/>
      <c r="IE194" s="22"/>
      <c r="IF194" s="22"/>
      <c r="IG194" s="22"/>
      <c r="IH194" s="22"/>
      <c r="II194" s="22"/>
    </row>
    <row r="195" spans="1:243" x14ac:dyDescent="0.25">
      <c r="A195" s="857" t="s">
        <v>29</v>
      </c>
      <c r="B195" s="858"/>
      <c r="C195" s="10" t="s">
        <v>37</v>
      </c>
      <c r="D195" s="37"/>
      <c r="E195" s="175"/>
      <c r="F195" s="254"/>
      <c r="G195" s="20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  <c r="EK195" s="22"/>
      <c r="EL195" s="22"/>
      <c r="EM195" s="22"/>
      <c r="EN195" s="22"/>
      <c r="EO195" s="22"/>
      <c r="EP195" s="22"/>
      <c r="EQ195" s="22"/>
      <c r="ER195" s="22"/>
      <c r="ES195" s="22"/>
      <c r="ET195" s="22"/>
      <c r="EU195" s="22"/>
      <c r="EV195" s="22"/>
      <c r="EW195" s="22"/>
      <c r="EX195" s="22"/>
      <c r="EY195" s="22"/>
      <c r="EZ195" s="22"/>
      <c r="FA195" s="22"/>
      <c r="FB195" s="22"/>
      <c r="FC195" s="22"/>
      <c r="FD195" s="22"/>
      <c r="FE195" s="22"/>
      <c r="FF195" s="22"/>
      <c r="FG195" s="22"/>
      <c r="FH195" s="22"/>
      <c r="FI195" s="22"/>
      <c r="FJ195" s="22"/>
      <c r="FK195" s="22"/>
      <c r="FL195" s="22"/>
      <c r="FM195" s="22"/>
      <c r="FN195" s="22"/>
      <c r="FO195" s="22"/>
      <c r="FP195" s="22"/>
      <c r="FQ195" s="22"/>
      <c r="FR195" s="22"/>
      <c r="FS195" s="22"/>
      <c r="FT195" s="22"/>
      <c r="FU195" s="22"/>
      <c r="FV195" s="22"/>
      <c r="FW195" s="22"/>
      <c r="FX195" s="22"/>
      <c r="FY195" s="22"/>
      <c r="FZ195" s="22"/>
      <c r="GA195" s="22"/>
      <c r="GB195" s="22"/>
      <c r="GC195" s="22"/>
      <c r="GD195" s="22"/>
      <c r="GE195" s="22"/>
      <c r="GF195" s="22"/>
      <c r="GG195" s="22"/>
      <c r="GH195" s="22"/>
      <c r="GI195" s="22"/>
      <c r="GJ195" s="22"/>
      <c r="GK195" s="22"/>
      <c r="GL195" s="22"/>
      <c r="GM195" s="22"/>
      <c r="GN195" s="22"/>
      <c r="GO195" s="22"/>
      <c r="GP195" s="22"/>
      <c r="GQ195" s="22"/>
      <c r="GR195" s="22"/>
      <c r="GS195" s="22"/>
      <c r="GT195" s="22"/>
      <c r="GU195" s="22"/>
      <c r="GV195" s="22"/>
      <c r="GW195" s="22"/>
      <c r="GX195" s="22"/>
      <c r="GY195" s="22"/>
      <c r="GZ195" s="22"/>
      <c r="HA195" s="22"/>
      <c r="HB195" s="22"/>
      <c r="HC195" s="22"/>
      <c r="HD195" s="22"/>
      <c r="HE195" s="22"/>
      <c r="HF195" s="22"/>
      <c r="HG195" s="22"/>
      <c r="HH195" s="22"/>
      <c r="HI195" s="22"/>
      <c r="HJ195" s="22"/>
      <c r="HK195" s="22"/>
      <c r="HL195" s="22"/>
      <c r="HM195" s="22"/>
      <c r="HN195" s="22"/>
      <c r="HO195" s="22"/>
      <c r="HP195" s="22"/>
      <c r="HQ195" s="22"/>
      <c r="HR195" s="22"/>
      <c r="HS195" s="22"/>
      <c r="HT195" s="22"/>
      <c r="HU195" s="22"/>
      <c r="HV195" s="22"/>
      <c r="HW195" s="22"/>
      <c r="HX195" s="22"/>
      <c r="HY195" s="22"/>
      <c r="HZ195" s="22"/>
      <c r="IA195" s="22"/>
      <c r="IB195" s="22"/>
      <c r="IC195" s="22"/>
      <c r="ID195" s="22"/>
      <c r="IE195" s="22"/>
      <c r="IF195" s="22"/>
      <c r="IG195" s="22"/>
      <c r="IH195" s="22"/>
      <c r="II195" s="22"/>
    </row>
    <row r="196" spans="1:243" x14ac:dyDescent="0.25">
      <c r="A196" s="857" t="s">
        <v>30</v>
      </c>
      <c r="B196" s="858"/>
      <c r="C196" s="10" t="s">
        <v>37</v>
      </c>
      <c r="D196" s="37">
        <v>4.0000000000000001E-3</v>
      </c>
      <c r="E196" s="175">
        <v>4.8999999999999998E-3</v>
      </c>
      <c r="F196" s="255">
        <f t="shared" si="2"/>
        <v>22.499999999999993</v>
      </c>
      <c r="G196" s="20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  <c r="EC196" s="22"/>
      <c r="ED196" s="22"/>
      <c r="EE196" s="22"/>
      <c r="EF196" s="22"/>
      <c r="EG196" s="22"/>
      <c r="EH196" s="22"/>
      <c r="EI196" s="22"/>
      <c r="EJ196" s="22"/>
      <c r="EK196" s="22"/>
      <c r="EL196" s="22"/>
      <c r="EM196" s="22"/>
      <c r="EN196" s="22"/>
      <c r="EO196" s="22"/>
      <c r="EP196" s="22"/>
      <c r="EQ196" s="22"/>
      <c r="ER196" s="22"/>
      <c r="ES196" s="22"/>
      <c r="ET196" s="22"/>
      <c r="EU196" s="22"/>
      <c r="EV196" s="22"/>
      <c r="EW196" s="22"/>
      <c r="EX196" s="22"/>
      <c r="EY196" s="22"/>
      <c r="EZ196" s="22"/>
      <c r="FA196" s="22"/>
      <c r="FB196" s="22"/>
      <c r="FC196" s="22"/>
      <c r="FD196" s="22"/>
      <c r="FE196" s="22"/>
      <c r="FF196" s="22"/>
      <c r="FG196" s="22"/>
      <c r="FH196" s="22"/>
      <c r="FI196" s="22"/>
      <c r="FJ196" s="22"/>
      <c r="FK196" s="22"/>
      <c r="FL196" s="22"/>
      <c r="FM196" s="22"/>
      <c r="FN196" s="22"/>
      <c r="FO196" s="22"/>
      <c r="FP196" s="22"/>
      <c r="FQ196" s="22"/>
      <c r="FR196" s="22"/>
      <c r="FS196" s="22"/>
      <c r="FT196" s="22"/>
      <c r="FU196" s="22"/>
      <c r="FV196" s="22"/>
      <c r="FW196" s="22"/>
      <c r="FX196" s="22"/>
      <c r="FY196" s="22"/>
      <c r="FZ196" s="22"/>
      <c r="GA196" s="22"/>
      <c r="GB196" s="22"/>
      <c r="GC196" s="22"/>
      <c r="GD196" s="22"/>
      <c r="GE196" s="22"/>
      <c r="GF196" s="22"/>
      <c r="GG196" s="22"/>
      <c r="GH196" s="22"/>
      <c r="GI196" s="22"/>
      <c r="GJ196" s="22"/>
      <c r="GK196" s="22"/>
      <c r="GL196" s="22"/>
      <c r="GM196" s="22"/>
      <c r="GN196" s="22"/>
      <c r="GO196" s="22"/>
      <c r="GP196" s="22"/>
      <c r="GQ196" s="22"/>
      <c r="GR196" s="22"/>
      <c r="GS196" s="22"/>
      <c r="GT196" s="22"/>
      <c r="GU196" s="22"/>
      <c r="GV196" s="22"/>
      <c r="GW196" s="22"/>
      <c r="GX196" s="22"/>
      <c r="GY196" s="22"/>
      <c r="GZ196" s="22"/>
      <c r="HA196" s="22"/>
      <c r="HB196" s="22"/>
      <c r="HC196" s="22"/>
      <c r="HD196" s="22"/>
      <c r="HE196" s="22"/>
      <c r="HF196" s="22"/>
      <c r="HG196" s="22"/>
      <c r="HH196" s="22"/>
      <c r="HI196" s="22"/>
      <c r="HJ196" s="22"/>
      <c r="HK196" s="22"/>
      <c r="HL196" s="22"/>
      <c r="HM196" s="22"/>
      <c r="HN196" s="22"/>
      <c r="HO196" s="22"/>
      <c r="HP196" s="22"/>
      <c r="HQ196" s="22"/>
      <c r="HR196" s="22"/>
      <c r="HS196" s="22"/>
      <c r="HT196" s="22"/>
      <c r="HU196" s="22"/>
      <c r="HV196" s="22"/>
      <c r="HW196" s="22"/>
      <c r="HX196" s="22"/>
      <c r="HY196" s="22"/>
      <c r="HZ196" s="22"/>
      <c r="IA196" s="22"/>
      <c r="IB196" s="22"/>
      <c r="IC196" s="22"/>
      <c r="ID196" s="22"/>
      <c r="IE196" s="22"/>
      <c r="IF196" s="22"/>
      <c r="IG196" s="22"/>
      <c r="IH196" s="22"/>
      <c r="II196" s="22"/>
    </row>
    <row r="197" spans="1:243" x14ac:dyDescent="0.25">
      <c r="A197" s="857" t="s">
        <v>31</v>
      </c>
      <c r="B197" s="858"/>
      <c r="C197" s="10" t="s">
        <v>37</v>
      </c>
      <c r="D197" s="37"/>
      <c r="E197" s="37"/>
      <c r="F197" s="254"/>
      <c r="G197" s="20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  <c r="EY197" s="22"/>
      <c r="EZ197" s="22"/>
      <c r="FA197" s="22"/>
      <c r="FB197" s="22"/>
      <c r="FC197" s="22"/>
      <c r="FD197" s="22"/>
      <c r="FE197" s="22"/>
      <c r="FF197" s="22"/>
      <c r="FG197" s="22"/>
      <c r="FH197" s="22"/>
      <c r="FI197" s="22"/>
      <c r="FJ197" s="22"/>
      <c r="FK197" s="22"/>
      <c r="FL197" s="22"/>
      <c r="FM197" s="22"/>
      <c r="FN197" s="22"/>
      <c r="FO197" s="22"/>
      <c r="FP197" s="22"/>
      <c r="FQ197" s="22"/>
      <c r="FR197" s="22"/>
      <c r="FS197" s="22"/>
      <c r="FT197" s="22"/>
      <c r="FU197" s="22"/>
      <c r="FV197" s="22"/>
      <c r="FW197" s="22"/>
      <c r="FX197" s="22"/>
      <c r="FY197" s="22"/>
      <c r="FZ197" s="22"/>
      <c r="GA197" s="22"/>
      <c r="GB197" s="22"/>
      <c r="GC197" s="22"/>
      <c r="GD197" s="22"/>
      <c r="GE197" s="22"/>
      <c r="GF197" s="22"/>
      <c r="GG197" s="22"/>
      <c r="GH197" s="22"/>
      <c r="GI197" s="22"/>
      <c r="GJ197" s="22"/>
      <c r="GK197" s="22"/>
      <c r="GL197" s="22"/>
      <c r="GM197" s="22"/>
      <c r="GN197" s="22"/>
      <c r="GO197" s="22"/>
      <c r="GP197" s="22"/>
      <c r="GQ197" s="22"/>
      <c r="GR197" s="22"/>
      <c r="GS197" s="22"/>
      <c r="GT197" s="22"/>
      <c r="GU197" s="22"/>
      <c r="GV197" s="22"/>
      <c r="GW197" s="22"/>
      <c r="GX197" s="22"/>
      <c r="GY197" s="22"/>
      <c r="GZ197" s="22"/>
      <c r="HA197" s="22"/>
      <c r="HB197" s="22"/>
      <c r="HC197" s="22"/>
      <c r="HD197" s="22"/>
      <c r="HE197" s="22"/>
      <c r="HF197" s="22"/>
      <c r="HG197" s="22"/>
      <c r="HH197" s="22"/>
      <c r="HI197" s="22"/>
      <c r="HJ197" s="22"/>
      <c r="HK197" s="22"/>
      <c r="HL197" s="22"/>
      <c r="HM197" s="22"/>
      <c r="HN197" s="22"/>
      <c r="HO197" s="22"/>
      <c r="HP197" s="22"/>
      <c r="HQ197" s="22"/>
      <c r="HR197" s="22"/>
      <c r="HS197" s="22"/>
      <c r="HT197" s="22"/>
      <c r="HU197" s="22"/>
      <c r="HV197" s="22"/>
      <c r="HW197" s="22"/>
      <c r="HX197" s="22"/>
      <c r="HY197" s="22"/>
      <c r="HZ197" s="22"/>
      <c r="IA197" s="22"/>
      <c r="IB197" s="22"/>
      <c r="IC197" s="22"/>
      <c r="ID197" s="22"/>
      <c r="IE197" s="22"/>
      <c r="IF197" s="22"/>
      <c r="IG197" s="22"/>
      <c r="IH197" s="22"/>
      <c r="II197" s="22"/>
    </row>
    <row r="198" spans="1:243" x14ac:dyDescent="0.25">
      <c r="A198" s="857" t="s">
        <v>32</v>
      </c>
      <c r="B198" s="858"/>
      <c r="C198" s="10" t="s">
        <v>37</v>
      </c>
      <c r="D198" s="174"/>
      <c r="E198" s="179"/>
      <c r="F198" s="254"/>
      <c r="G198" s="20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  <c r="EK198" s="22"/>
      <c r="EL198" s="22"/>
      <c r="EM198" s="22"/>
      <c r="EN198" s="22"/>
      <c r="EO198" s="22"/>
      <c r="EP198" s="22"/>
      <c r="EQ198" s="22"/>
      <c r="ER198" s="22"/>
      <c r="ES198" s="22"/>
      <c r="ET198" s="22"/>
      <c r="EU198" s="22"/>
      <c r="EV198" s="22"/>
      <c r="EW198" s="22"/>
      <c r="EX198" s="22"/>
      <c r="EY198" s="22"/>
      <c r="EZ198" s="22"/>
      <c r="FA198" s="22"/>
      <c r="FB198" s="22"/>
      <c r="FC198" s="22"/>
      <c r="FD198" s="22"/>
      <c r="FE198" s="22"/>
      <c r="FF198" s="22"/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22"/>
      <c r="FT198" s="22"/>
      <c r="FU198" s="22"/>
      <c r="FV198" s="22"/>
      <c r="FW198" s="22"/>
      <c r="FX198" s="22"/>
      <c r="FY198" s="22"/>
      <c r="FZ198" s="22"/>
      <c r="GA198" s="22"/>
      <c r="GB198" s="22"/>
      <c r="GC198" s="22"/>
      <c r="GD198" s="22"/>
      <c r="GE198" s="22"/>
      <c r="GF198" s="22"/>
      <c r="GG198" s="22"/>
      <c r="GH198" s="22"/>
      <c r="GI198" s="22"/>
      <c r="GJ198" s="22"/>
      <c r="GK198" s="22"/>
      <c r="GL198" s="22"/>
      <c r="GM198" s="22"/>
      <c r="GN198" s="22"/>
      <c r="GO198" s="22"/>
      <c r="GP198" s="22"/>
      <c r="GQ198" s="22"/>
      <c r="GR198" s="22"/>
      <c r="GS198" s="22"/>
      <c r="GT198" s="22"/>
      <c r="GU198" s="22"/>
      <c r="GV198" s="22"/>
      <c r="GW198" s="22"/>
      <c r="GX198" s="22"/>
      <c r="GY198" s="22"/>
      <c r="GZ198" s="22"/>
      <c r="HA198" s="22"/>
      <c r="HB198" s="22"/>
      <c r="HC198" s="22"/>
      <c r="HD198" s="22"/>
      <c r="HE198" s="22"/>
      <c r="HF198" s="22"/>
      <c r="HG198" s="22"/>
      <c r="HH198" s="22"/>
      <c r="HI198" s="22"/>
      <c r="HJ198" s="22"/>
      <c r="HK198" s="22"/>
      <c r="HL198" s="22"/>
      <c r="HM198" s="22"/>
      <c r="HN198" s="22"/>
      <c r="HO198" s="22"/>
      <c r="HP198" s="22"/>
      <c r="HQ198" s="22"/>
      <c r="HR198" s="22"/>
      <c r="HS198" s="22"/>
      <c r="HT198" s="22"/>
      <c r="HU198" s="22"/>
      <c r="HV198" s="22"/>
      <c r="HW198" s="22"/>
      <c r="HX198" s="22"/>
      <c r="HY198" s="22"/>
      <c r="HZ198" s="22"/>
      <c r="IA198" s="22"/>
      <c r="IB198" s="22"/>
      <c r="IC198" s="22"/>
      <c r="ID198" s="22"/>
      <c r="IE198" s="22"/>
      <c r="IF198" s="22"/>
      <c r="IG198" s="22"/>
      <c r="IH198" s="22"/>
      <c r="II198" s="22"/>
    </row>
    <row r="199" spans="1:243" x14ac:dyDescent="0.25">
      <c r="A199" s="863" t="s">
        <v>75</v>
      </c>
      <c r="B199" s="864"/>
      <c r="C199" s="10"/>
      <c r="D199" s="37"/>
      <c r="E199" s="37"/>
      <c r="F199" s="254"/>
      <c r="G199" s="20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  <c r="EC199" s="22"/>
      <c r="ED199" s="22"/>
      <c r="EE199" s="22"/>
      <c r="EF199" s="22"/>
      <c r="EG199" s="22"/>
      <c r="EH199" s="22"/>
      <c r="EI199" s="22"/>
      <c r="EJ199" s="22"/>
      <c r="EK199" s="22"/>
      <c r="EL199" s="22"/>
      <c r="EM199" s="22"/>
      <c r="EN199" s="22"/>
      <c r="EO199" s="22"/>
      <c r="EP199" s="22"/>
      <c r="EQ199" s="22"/>
      <c r="ER199" s="22"/>
      <c r="ES199" s="22"/>
      <c r="ET199" s="22"/>
      <c r="EU199" s="22"/>
      <c r="EV199" s="22"/>
      <c r="EW199" s="22"/>
      <c r="EX199" s="22"/>
      <c r="EY199" s="22"/>
      <c r="EZ199" s="22"/>
      <c r="FA199" s="22"/>
      <c r="FB199" s="22"/>
      <c r="FC199" s="22"/>
      <c r="FD199" s="22"/>
      <c r="FE199" s="22"/>
      <c r="FF199" s="22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22"/>
      <c r="FT199" s="22"/>
      <c r="FU199" s="22"/>
      <c r="FV199" s="22"/>
      <c r="FW199" s="22"/>
      <c r="FX199" s="22"/>
      <c r="FY199" s="22"/>
      <c r="FZ199" s="22"/>
      <c r="GA199" s="22"/>
      <c r="GB199" s="22"/>
      <c r="GC199" s="22"/>
      <c r="GD199" s="22"/>
      <c r="GE199" s="22"/>
      <c r="GF199" s="22"/>
      <c r="GG199" s="22"/>
      <c r="GH199" s="22"/>
      <c r="GI199" s="22"/>
      <c r="GJ199" s="22"/>
      <c r="GK199" s="22"/>
      <c r="GL199" s="22"/>
      <c r="GM199" s="22"/>
      <c r="GN199" s="22"/>
      <c r="GO199" s="22"/>
      <c r="GP199" s="22"/>
      <c r="GQ199" s="22"/>
      <c r="GR199" s="22"/>
      <c r="GS199" s="22"/>
      <c r="GT199" s="22"/>
      <c r="GU199" s="22"/>
      <c r="GV199" s="22"/>
      <c r="GW199" s="22"/>
      <c r="GX199" s="22"/>
      <c r="GY199" s="22"/>
      <c r="GZ199" s="22"/>
      <c r="HA199" s="22"/>
      <c r="HB199" s="22"/>
      <c r="HC199" s="22"/>
      <c r="HD199" s="22"/>
      <c r="HE199" s="22"/>
      <c r="HF199" s="22"/>
      <c r="HG199" s="22"/>
      <c r="HH199" s="22"/>
      <c r="HI199" s="22"/>
      <c r="HJ199" s="22"/>
      <c r="HK199" s="22"/>
      <c r="HL199" s="22"/>
      <c r="HM199" s="22"/>
      <c r="HN199" s="22"/>
      <c r="HO199" s="22"/>
      <c r="HP199" s="22"/>
      <c r="HQ199" s="22"/>
      <c r="HR199" s="22"/>
      <c r="HS199" s="22"/>
      <c r="HT199" s="22"/>
      <c r="HU199" s="22"/>
      <c r="HV199" s="22"/>
      <c r="HW199" s="22"/>
      <c r="HX199" s="22"/>
      <c r="HY199" s="22"/>
      <c r="HZ199" s="22"/>
      <c r="IA199" s="22"/>
      <c r="IB199" s="22"/>
      <c r="IC199" s="22"/>
      <c r="ID199" s="22"/>
      <c r="IE199" s="22"/>
      <c r="IF199" s="22"/>
      <c r="IG199" s="22"/>
      <c r="IH199" s="22"/>
      <c r="II199" s="22"/>
    </row>
    <row r="200" spans="1:243" x14ac:dyDescent="0.25">
      <c r="A200" s="857" t="s">
        <v>27</v>
      </c>
      <c r="B200" s="858"/>
      <c r="C200" s="10" t="s">
        <v>19</v>
      </c>
      <c r="D200" s="37"/>
      <c r="E200" s="37"/>
      <c r="F200" s="254"/>
      <c r="G200" s="20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  <c r="EC200" s="22"/>
      <c r="ED200" s="22"/>
      <c r="EE200" s="22"/>
      <c r="EF200" s="22"/>
      <c r="EG200" s="22"/>
      <c r="EH200" s="22"/>
      <c r="EI200" s="22"/>
      <c r="EJ200" s="22"/>
      <c r="EK200" s="22"/>
      <c r="EL200" s="22"/>
      <c r="EM200" s="22"/>
      <c r="EN200" s="22"/>
      <c r="EO200" s="22"/>
      <c r="EP200" s="22"/>
      <c r="EQ200" s="22"/>
      <c r="ER200" s="22"/>
      <c r="ES200" s="22"/>
      <c r="ET200" s="22"/>
      <c r="EU200" s="22"/>
      <c r="EV200" s="22"/>
      <c r="EW200" s="22"/>
      <c r="EX200" s="22"/>
      <c r="EY200" s="22"/>
      <c r="EZ200" s="22"/>
      <c r="FA200" s="22"/>
      <c r="FB200" s="22"/>
      <c r="FC200" s="22"/>
      <c r="FD200" s="22"/>
      <c r="FE200" s="22"/>
      <c r="FF200" s="22"/>
      <c r="FG200" s="22"/>
      <c r="FH200" s="22"/>
      <c r="FI200" s="22"/>
      <c r="FJ200" s="22"/>
      <c r="FK200" s="22"/>
      <c r="FL200" s="22"/>
      <c r="FM200" s="22"/>
      <c r="FN200" s="22"/>
      <c r="FO200" s="22"/>
      <c r="FP200" s="22"/>
      <c r="FQ200" s="22"/>
      <c r="FR200" s="22"/>
      <c r="FS200" s="22"/>
      <c r="FT200" s="22"/>
      <c r="FU200" s="22"/>
      <c r="FV200" s="22"/>
      <c r="FW200" s="22"/>
      <c r="FX200" s="22"/>
      <c r="FY200" s="22"/>
      <c r="FZ200" s="22"/>
      <c r="GA200" s="22"/>
      <c r="GB200" s="22"/>
      <c r="GC200" s="22"/>
      <c r="GD200" s="22"/>
      <c r="GE200" s="22"/>
      <c r="GF200" s="22"/>
      <c r="GG200" s="22"/>
      <c r="GH200" s="22"/>
      <c r="GI200" s="22"/>
      <c r="GJ200" s="22"/>
      <c r="GK200" s="22"/>
      <c r="GL200" s="22"/>
      <c r="GM200" s="22"/>
      <c r="GN200" s="22"/>
      <c r="GO200" s="22"/>
      <c r="GP200" s="22"/>
      <c r="GQ200" s="22"/>
      <c r="GR200" s="22"/>
      <c r="GS200" s="22"/>
      <c r="GT200" s="22"/>
      <c r="GU200" s="22"/>
      <c r="GV200" s="22"/>
      <c r="GW200" s="22"/>
      <c r="GX200" s="22"/>
      <c r="GY200" s="22"/>
      <c r="GZ200" s="22"/>
      <c r="HA200" s="22"/>
      <c r="HB200" s="22"/>
      <c r="HC200" s="22"/>
      <c r="HD200" s="22"/>
      <c r="HE200" s="22"/>
      <c r="HF200" s="22"/>
      <c r="HG200" s="22"/>
      <c r="HH200" s="22"/>
      <c r="HI200" s="22"/>
      <c r="HJ200" s="22"/>
      <c r="HK200" s="22"/>
      <c r="HL200" s="22"/>
      <c r="HM200" s="22"/>
      <c r="HN200" s="22"/>
      <c r="HO200" s="22"/>
      <c r="HP200" s="22"/>
      <c r="HQ200" s="22"/>
      <c r="HR200" s="22"/>
      <c r="HS200" s="22"/>
      <c r="HT200" s="22"/>
      <c r="HU200" s="22"/>
      <c r="HV200" s="22"/>
      <c r="HW200" s="22"/>
      <c r="HX200" s="22"/>
      <c r="HY200" s="22"/>
      <c r="HZ200" s="22"/>
      <c r="IA200" s="22"/>
      <c r="IB200" s="22"/>
      <c r="IC200" s="22"/>
      <c r="ID200" s="22"/>
      <c r="IE200" s="22"/>
      <c r="IF200" s="22"/>
      <c r="IG200" s="22"/>
      <c r="IH200" s="22"/>
      <c r="II200" s="22"/>
    </row>
    <row r="201" spans="1:243" x14ac:dyDescent="0.25">
      <c r="A201" s="857" t="s">
        <v>28</v>
      </c>
      <c r="B201" s="858"/>
      <c r="C201" s="10" t="s">
        <v>37</v>
      </c>
      <c r="D201" s="37"/>
      <c r="E201" s="37"/>
      <c r="F201" s="254"/>
      <c r="G201" s="20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  <c r="CI201" s="22"/>
      <c r="CJ201" s="22"/>
      <c r="CK201" s="22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  <c r="DI201" s="22"/>
      <c r="DJ201" s="22"/>
      <c r="DK201" s="22"/>
      <c r="DL201" s="22"/>
      <c r="DM201" s="22"/>
      <c r="DN201" s="22"/>
      <c r="DO201" s="22"/>
      <c r="DP201" s="22"/>
      <c r="DQ201" s="22"/>
      <c r="DR201" s="22"/>
      <c r="DS201" s="22"/>
      <c r="DT201" s="22"/>
      <c r="DU201" s="22"/>
      <c r="DV201" s="22"/>
      <c r="DW201" s="22"/>
      <c r="DX201" s="22"/>
      <c r="DY201" s="22"/>
      <c r="DZ201" s="22"/>
      <c r="EA201" s="22"/>
      <c r="EB201" s="22"/>
      <c r="EC201" s="22"/>
      <c r="ED201" s="22"/>
      <c r="EE201" s="22"/>
      <c r="EF201" s="22"/>
      <c r="EG201" s="22"/>
      <c r="EH201" s="22"/>
      <c r="EI201" s="22"/>
      <c r="EJ201" s="22"/>
      <c r="EK201" s="22"/>
      <c r="EL201" s="22"/>
      <c r="EM201" s="22"/>
      <c r="EN201" s="22"/>
      <c r="EO201" s="22"/>
      <c r="EP201" s="22"/>
      <c r="EQ201" s="22"/>
      <c r="ER201" s="22"/>
      <c r="ES201" s="22"/>
      <c r="ET201" s="22"/>
      <c r="EU201" s="22"/>
      <c r="EV201" s="22"/>
      <c r="EW201" s="22"/>
      <c r="EX201" s="22"/>
      <c r="EY201" s="22"/>
      <c r="EZ201" s="22"/>
      <c r="FA201" s="22"/>
      <c r="FB201" s="22"/>
      <c r="FC201" s="22"/>
      <c r="FD201" s="22"/>
      <c r="FE201" s="22"/>
      <c r="FF201" s="22"/>
      <c r="FG201" s="22"/>
      <c r="FH201" s="22"/>
      <c r="FI201" s="22"/>
      <c r="FJ201" s="22"/>
      <c r="FK201" s="22"/>
      <c r="FL201" s="22"/>
      <c r="FM201" s="22"/>
      <c r="FN201" s="22"/>
      <c r="FO201" s="22"/>
      <c r="FP201" s="22"/>
      <c r="FQ201" s="22"/>
      <c r="FR201" s="22"/>
      <c r="FS201" s="22"/>
      <c r="FT201" s="22"/>
      <c r="FU201" s="22"/>
      <c r="FV201" s="22"/>
      <c r="FW201" s="22"/>
      <c r="FX201" s="22"/>
      <c r="FY201" s="22"/>
      <c r="FZ201" s="22"/>
      <c r="GA201" s="22"/>
      <c r="GB201" s="22"/>
      <c r="GC201" s="22"/>
      <c r="GD201" s="22"/>
      <c r="GE201" s="22"/>
      <c r="GF201" s="22"/>
      <c r="GG201" s="22"/>
      <c r="GH201" s="22"/>
      <c r="GI201" s="22"/>
      <c r="GJ201" s="22"/>
      <c r="GK201" s="22"/>
      <c r="GL201" s="22"/>
      <c r="GM201" s="22"/>
      <c r="GN201" s="22"/>
      <c r="GO201" s="22"/>
      <c r="GP201" s="22"/>
      <c r="GQ201" s="22"/>
      <c r="GR201" s="22"/>
      <c r="GS201" s="22"/>
      <c r="GT201" s="22"/>
      <c r="GU201" s="22"/>
      <c r="GV201" s="22"/>
      <c r="GW201" s="22"/>
      <c r="GX201" s="22"/>
      <c r="GY201" s="22"/>
      <c r="GZ201" s="22"/>
      <c r="HA201" s="22"/>
      <c r="HB201" s="22"/>
      <c r="HC201" s="22"/>
      <c r="HD201" s="22"/>
      <c r="HE201" s="22"/>
      <c r="HF201" s="22"/>
      <c r="HG201" s="22"/>
      <c r="HH201" s="22"/>
      <c r="HI201" s="22"/>
      <c r="HJ201" s="22"/>
      <c r="HK201" s="22"/>
      <c r="HL201" s="22"/>
      <c r="HM201" s="22"/>
      <c r="HN201" s="22"/>
      <c r="HO201" s="22"/>
      <c r="HP201" s="22"/>
      <c r="HQ201" s="22"/>
      <c r="HR201" s="22"/>
      <c r="HS201" s="22"/>
      <c r="HT201" s="22"/>
      <c r="HU201" s="22"/>
      <c r="HV201" s="22"/>
      <c r="HW201" s="22"/>
      <c r="HX201" s="22"/>
      <c r="HY201" s="22"/>
      <c r="HZ201" s="22"/>
      <c r="IA201" s="22"/>
      <c r="IB201" s="22"/>
      <c r="IC201" s="22"/>
      <c r="ID201" s="22"/>
      <c r="IE201" s="22"/>
      <c r="IF201" s="22"/>
      <c r="IG201" s="22"/>
      <c r="IH201" s="22"/>
      <c r="II201" s="22"/>
    </row>
    <row r="202" spans="1:243" x14ac:dyDescent="0.25">
      <c r="A202" s="857" t="s">
        <v>29</v>
      </c>
      <c r="B202" s="858"/>
      <c r="C202" s="10" t="s">
        <v>37</v>
      </c>
      <c r="D202" s="37"/>
      <c r="E202" s="37"/>
      <c r="F202" s="254"/>
      <c r="G202" s="20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  <c r="CI202" s="22"/>
      <c r="CJ202" s="22"/>
      <c r="CK202" s="22"/>
      <c r="CL202" s="22"/>
      <c r="CM202" s="22"/>
      <c r="CN202" s="22"/>
      <c r="CO202" s="22"/>
      <c r="CP202" s="22"/>
      <c r="CQ202" s="22"/>
      <c r="CR202" s="22"/>
      <c r="CS202" s="22"/>
      <c r="CT202" s="22"/>
      <c r="CU202" s="22"/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  <c r="DI202" s="22"/>
      <c r="DJ202" s="22"/>
      <c r="DK202" s="22"/>
      <c r="DL202" s="22"/>
      <c r="DM202" s="22"/>
      <c r="DN202" s="22"/>
      <c r="DO202" s="22"/>
      <c r="DP202" s="22"/>
      <c r="DQ202" s="22"/>
      <c r="DR202" s="22"/>
      <c r="DS202" s="22"/>
      <c r="DT202" s="22"/>
      <c r="DU202" s="22"/>
      <c r="DV202" s="22"/>
      <c r="DW202" s="22"/>
      <c r="DX202" s="22"/>
      <c r="DY202" s="22"/>
      <c r="DZ202" s="22"/>
      <c r="EA202" s="22"/>
      <c r="EB202" s="22"/>
      <c r="EC202" s="22"/>
      <c r="ED202" s="22"/>
      <c r="EE202" s="22"/>
      <c r="EF202" s="22"/>
      <c r="EG202" s="22"/>
      <c r="EH202" s="22"/>
      <c r="EI202" s="22"/>
      <c r="EJ202" s="22"/>
      <c r="EK202" s="22"/>
      <c r="EL202" s="22"/>
      <c r="EM202" s="22"/>
      <c r="EN202" s="22"/>
      <c r="EO202" s="22"/>
      <c r="EP202" s="22"/>
      <c r="EQ202" s="22"/>
      <c r="ER202" s="22"/>
      <c r="ES202" s="22"/>
      <c r="ET202" s="22"/>
      <c r="EU202" s="22"/>
      <c r="EV202" s="22"/>
      <c r="EW202" s="22"/>
      <c r="EX202" s="22"/>
      <c r="EY202" s="22"/>
      <c r="EZ202" s="22"/>
      <c r="FA202" s="22"/>
      <c r="FB202" s="22"/>
      <c r="FC202" s="22"/>
      <c r="FD202" s="22"/>
      <c r="FE202" s="22"/>
      <c r="FF202" s="22"/>
      <c r="FG202" s="22"/>
      <c r="FH202" s="22"/>
      <c r="FI202" s="22"/>
      <c r="FJ202" s="22"/>
      <c r="FK202" s="22"/>
      <c r="FL202" s="22"/>
      <c r="FM202" s="22"/>
      <c r="FN202" s="22"/>
      <c r="FO202" s="22"/>
      <c r="FP202" s="22"/>
      <c r="FQ202" s="22"/>
      <c r="FR202" s="22"/>
      <c r="FS202" s="22"/>
      <c r="FT202" s="22"/>
      <c r="FU202" s="22"/>
      <c r="FV202" s="22"/>
      <c r="FW202" s="22"/>
      <c r="FX202" s="22"/>
      <c r="FY202" s="22"/>
      <c r="FZ202" s="22"/>
      <c r="GA202" s="22"/>
      <c r="GB202" s="22"/>
      <c r="GC202" s="22"/>
      <c r="GD202" s="22"/>
      <c r="GE202" s="22"/>
      <c r="GF202" s="22"/>
      <c r="GG202" s="22"/>
      <c r="GH202" s="22"/>
      <c r="GI202" s="22"/>
      <c r="GJ202" s="22"/>
      <c r="GK202" s="22"/>
      <c r="GL202" s="22"/>
      <c r="GM202" s="22"/>
      <c r="GN202" s="22"/>
      <c r="GO202" s="22"/>
      <c r="GP202" s="22"/>
      <c r="GQ202" s="22"/>
      <c r="GR202" s="22"/>
      <c r="GS202" s="22"/>
      <c r="GT202" s="22"/>
      <c r="GU202" s="22"/>
      <c r="GV202" s="22"/>
      <c r="GW202" s="22"/>
      <c r="GX202" s="22"/>
      <c r="GY202" s="22"/>
      <c r="GZ202" s="22"/>
      <c r="HA202" s="22"/>
      <c r="HB202" s="22"/>
      <c r="HC202" s="22"/>
      <c r="HD202" s="22"/>
      <c r="HE202" s="22"/>
      <c r="HF202" s="22"/>
      <c r="HG202" s="22"/>
      <c r="HH202" s="22"/>
      <c r="HI202" s="22"/>
      <c r="HJ202" s="22"/>
      <c r="HK202" s="22"/>
      <c r="HL202" s="22"/>
      <c r="HM202" s="22"/>
      <c r="HN202" s="22"/>
      <c r="HO202" s="22"/>
      <c r="HP202" s="22"/>
      <c r="HQ202" s="22"/>
      <c r="HR202" s="22"/>
      <c r="HS202" s="22"/>
      <c r="HT202" s="22"/>
      <c r="HU202" s="22"/>
      <c r="HV202" s="22"/>
      <c r="HW202" s="22"/>
      <c r="HX202" s="22"/>
      <c r="HY202" s="22"/>
      <c r="HZ202" s="22"/>
      <c r="IA202" s="22"/>
      <c r="IB202" s="22"/>
      <c r="IC202" s="22"/>
      <c r="ID202" s="22"/>
      <c r="IE202" s="22"/>
      <c r="IF202" s="22"/>
      <c r="IG202" s="22"/>
      <c r="IH202" s="22"/>
      <c r="II202" s="22"/>
    </row>
    <row r="203" spans="1:243" x14ac:dyDescent="0.25">
      <c r="A203" s="857" t="s">
        <v>76</v>
      </c>
      <c r="B203" s="858"/>
      <c r="C203" s="10" t="s">
        <v>37</v>
      </c>
      <c r="D203" s="37"/>
      <c r="E203" s="37"/>
      <c r="F203" s="254"/>
      <c r="G203" s="20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  <c r="CM203" s="22"/>
      <c r="CN203" s="22"/>
      <c r="CO203" s="22"/>
      <c r="CP203" s="22"/>
      <c r="CQ203" s="22"/>
      <c r="CR203" s="22"/>
      <c r="CS203" s="22"/>
      <c r="CT203" s="22"/>
      <c r="CU203" s="22"/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  <c r="DI203" s="22"/>
      <c r="DJ203" s="22"/>
      <c r="DK203" s="22"/>
      <c r="DL203" s="22"/>
      <c r="DM203" s="22"/>
      <c r="DN203" s="22"/>
      <c r="DO203" s="22"/>
      <c r="DP203" s="22"/>
      <c r="DQ203" s="22"/>
      <c r="DR203" s="22"/>
      <c r="DS203" s="22"/>
      <c r="DT203" s="22"/>
      <c r="DU203" s="22"/>
      <c r="DV203" s="22"/>
      <c r="DW203" s="22"/>
      <c r="DX203" s="22"/>
      <c r="DY203" s="22"/>
      <c r="DZ203" s="22"/>
      <c r="EA203" s="22"/>
      <c r="EB203" s="22"/>
      <c r="EC203" s="22"/>
      <c r="ED203" s="22"/>
      <c r="EE203" s="22"/>
      <c r="EF203" s="22"/>
      <c r="EG203" s="22"/>
      <c r="EH203" s="22"/>
      <c r="EI203" s="22"/>
      <c r="EJ203" s="22"/>
      <c r="EK203" s="22"/>
      <c r="EL203" s="22"/>
      <c r="EM203" s="22"/>
      <c r="EN203" s="22"/>
      <c r="EO203" s="22"/>
      <c r="EP203" s="22"/>
      <c r="EQ203" s="22"/>
      <c r="ER203" s="22"/>
      <c r="ES203" s="22"/>
      <c r="ET203" s="22"/>
      <c r="EU203" s="22"/>
      <c r="EV203" s="22"/>
      <c r="EW203" s="22"/>
      <c r="EX203" s="22"/>
      <c r="EY203" s="22"/>
      <c r="EZ203" s="22"/>
      <c r="FA203" s="22"/>
      <c r="FB203" s="22"/>
      <c r="FC203" s="22"/>
      <c r="FD203" s="22"/>
      <c r="FE203" s="22"/>
      <c r="FF203" s="22"/>
      <c r="FG203" s="22"/>
      <c r="FH203" s="22"/>
      <c r="FI203" s="22"/>
      <c r="FJ203" s="22"/>
      <c r="FK203" s="22"/>
      <c r="FL203" s="22"/>
      <c r="FM203" s="22"/>
      <c r="FN203" s="22"/>
      <c r="FO203" s="22"/>
      <c r="FP203" s="22"/>
      <c r="FQ203" s="22"/>
      <c r="FR203" s="22"/>
      <c r="FS203" s="22"/>
      <c r="FT203" s="22"/>
      <c r="FU203" s="22"/>
      <c r="FV203" s="22"/>
      <c r="FW203" s="22"/>
      <c r="FX203" s="22"/>
      <c r="FY203" s="22"/>
      <c r="FZ203" s="22"/>
      <c r="GA203" s="22"/>
      <c r="GB203" s="22"/>
      <c r="GC203" s="22"/>
      <c r="GD203" s="22"/>
      <c r="GE203" s="22"/>
      <c r="GF203" s="22"/>
      <c r="GG203" s="22"/>
      <c r="GH203" s="22"/>
      <c r="GI203" s="22"/>
      <c r="GJ203" s="22"/>
      <c r="GK203" s="22"/>
      <c r="GL203" s="22"/>
      <c r="GM203" s="22"/>
      <c r="GN203" s="22"/>
      <c r="GO203" s="22"/>
      <c r="GP203" s="22"/>
      <c r="GQ203" s="22"/>
      <c r="GR203" s="22"/>
      <c r="GS203" s="22"/>
      <c r="GT203" s="22"/>
      <c r="GU203" s="22"/>
      <c r="GV203" s="22"/>
      <c r="GW203" s="22"/>
      <c r="GX203" s="22"/>
      <c r="GY203" s="22"/>
      <c r="GZ203" s="22"/>
      <c r="HA203" s="22"/>
      <c r="HB203" s="22"/>
      <c r="HC203" s="22"/>
      <c r="HD203" s="22"/>
      <c r="HE203" s="22"/>
      <c r="HF203" s="22"/>
      <c r="HG203" s="22"/>
      <c r="HH203" s="22"/>
      <c r="HI203" s="22"/>
      <c r="HJ203" s="22"/>
      <c r="HK203" s="22"/>
      <c r="HL203" s="22"/>
      <c r="HM203" s="22"/>
      <c r="HN203" s="22"/>
      <c r="HO203" s="22"/>
      <c r="HP203" s="22"/>
      <c r="HQ203" s="22"/>
      <c r="HR203" s="22"/>
      <c r="HS203" s="22"/>
      <c r="HT203" s="22"/>
      <c r="HU203" s="22"/>
      <c r="HV203" s="22"/>
      <c r="HW203" s="22"/>
      <c r="HX203" s="22"/>
      <c r="HY203" s="22"/>
      <c r="HZ203" s="22"/>
      <c r="IA203" s="22"/>
      <c r="IB203" s="22"/>
      <c r="IC203" s="22"/>
      <c r="ID203" s="22"/>
      <c r="IE203" s="22"/>
      <c r="IF203" s="22"/>
      <c r="IG203" s="22"/>
      <c r="IH203" s="22"/>
      <c r="II203" s="22"/>
    </row>
    <row r="204" spans="1:243" x14ac:dyDescent="0.25">
      <c r="A204" s="857" t="s">
        <v>31</v>
      </c>
      <c r="B204" s="858"/>
      <c r="C204" s="10" t="s">
        <v>37</v>
      </c>
      <c r="D204" s="37"/>
      <c r="E204" s="37"/>
      <c r="F204" s="254"/>
      <c r="G204" s="20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  <c r="CI204" s="22"/>
      <c r="CJ204" s="22"/>
      <c r="CK204" s="22"/>
      <c r="CL204" s="22"/>
      <c r="CM204" s="22"/>
      <c r="CN204" s="22"/>
      <c r="CO204" s="22"/>
      <c r="CP204" s="22"/>
      <c r="CQ204" s="22"/>
      <c r="CR204" s="22"/>
      <c r="CS204" s="22"/>
      <c r="CT204" s="22"/>
      <c r="CU204" s="22"/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22"/>
      <c r="DG204" s="22"/>
      <c r="DH204" s="22"/>
      <c r="DI204" s="22"/>
      <c r="DJ204" s="22"/>
      <c r="DK204" s="22"/>
      <c r="DL204" s="22"/>
      <c r="DM204" s="22"/>
      <c r="DN204" s="22"/>
      <c r="DO204" s="22"/>
      <c r="DP204" s="22"/>
      <c r="DQ204" s="22"/>
      <c r="DR204" s="22"/>
      <c r="DS204" s="22"/>
      <c r="DT204" s="22"/>
      <c r="DU204" s="22"/>
      <c r="DV204" s="22"/>
      <c r="DW204" s="22"/>
      <c r="DX204" s="22"/>
      <c r="DY204" s="22"/>
      <c r="DZ204" s="22"/>
      <c r="EA204" s="22"/>
      <c r="EB204" s="22"/>
      <c r="EC204" s="22"/>
      <c r="ED204" s="22"/>
      <c r="EE204" s="22"/>
      <c r="EF204" s="22"/>
      <c r="EG204" s="22"/>
      <c r="EH204" s="22"/>
      <c r="EI204" s="22"/>
      <c r="EJ204" s="22"/>
      <c r="EK204" s="22"/>
      <c r="EL204" s="22"/>
      <c r="EM204" s="22"/>
      <c r="EN204" s="22"/>
      <c r="EO204" s="22"/>
      <c r="EP204" s="22"/>
      <c r="EQ204" s="22"/>
      <c r="ER204" s="22"/>
      <c r="ES204" s="22"/>
      <c r="ET204" s="22"/>
      <c r="EU204" s="22"/>
      <c r="EV204" s="22"/>
      <c r="EW204" s="22"/>
      <c r="EX204" s="22"/>
      <c r="EY204" s="22"/>
      <c r="EZ204" s="22"/>
      <c r="FA204" s="22"/>
      <c r="FB204" s="22"/>
      <c r="FC204" s="22"/>
      <c r="FD204" s="22"/>
      <c r="FE204" s="22"/>
      <c r="FF204" s="22"/>
      <c r="FG204" s="22"/>
      <c r="FH204" s="22"/>
      <c r="FI204" s="22"/>
      <c r="FJ204" s="22"/>
      <c r="FK204" s="22"/>
      <c r="FL204" s="22"/>
      <c r="FM204" s="22"/>
      <c r="FN204" s="22"/>
      <c r="FO204" s="22"/>
      <c r="FP204" s="22"/>
      <c r="FQ204" s="22"/>
      <c r="FR204" s="22"/>
      <c r="FS204" s="22"/>
      <c r="FT204" s="22"/>
      <c r="FU204" s="22"/>
      <c r="FV204" s="22"/>
      <c r="FW204" s="22"/>
      <c r="FX204" s="22"/>
      <c r="FY204" s="22"/>
      <c r="FZ204" s="22"/>
      <c r="GA204" s="22"/>
      <c r="GB204" s="22"/>
      <c r="GC204" s="22"/>
      <c r="GD204" s="22"/>
      <c r="GE204" s="22"/>
      <c r="GF204" s="22"/>
      <c r="GG204" s="22"/>
      <c r="GH204" s="22"/>
      <c r="GI204" s="22"/>
      <c r="GJ204" s="22"/>
      <c r="GK204" s="22"/>
      <c r="GL204" s="22"/>
      <c r="GM204" s="22"/>
      <c r="GN204" s="22"/>
      <c r="GO204" s="22"/>
      <c r="GP204" s="22"/>
      <c r="GQ204" s="22"/>
      <c r="GR204" s="22"/>
      <c r="GS204" s="22"/>
      <c r="GT204" s="22"/>
      <c r="GU204" s="22"/>
      <c r="GV204" s="22"/>
      <c r="GW204" s="22"/>
      <c r="GX204" s="22"/>
      <c r="GY204" s="22"/>
      <c r="GZ204" s="22"/>
      <c r="HA204" s="22"/>
      <c r="HB204" s="22"/>
      <c r="HC204" s="22"/>
      <c r="HD204" s="22"/>
      <c r="HE204" s="22"/>
      <c r="HF204" s="22"/>
      <c r="HG204" s="22"/>
      <c r="HH204" s="22"/>
      <c r="HI204" s="22"/>
      <c r="HJ204" s="22"/>
      <c r="HK204" s="22"/>
      <c r="HL204" s="22"/>
      <c r="HM204" s="22"/>
      <c r="HN204" s="22"/>
      <c r="HO204" s="22"/>
      <c r="HP204" s="22"/>
      <c r="HQ204" s="22"/>
      <c r="HR204" s="22"/>
      <c r="HS204" s="22"/>
      <c r="HT204" s="22"/>
      <c r="HU204" s="22"/>
      <c r="HV204" s="22"/>
      <c r="HW204" s="22"/>
      <c r="HX204" s="22"/>
      <c r="HY204" s="22"/>
      <c r="HZ204" s="22"/>
      <c r="IA204" s="22"/>
      <c r="IB204" s="22"/>
      <c r="IC204" s="22"/>
      <c r="ID204" s="22"/>
      <c r="IE204" s="22"/>
      <c r="IF204" s="22"/>
      <c r="IG204" s="22"/>
      <c r="IH204" s="22"/>
      <c r="II204" s="22"/>
    </row>
    <row r="205" spans="1:243" x14ac:dyDescent="0.25">
      <c r="A205" s="857" t="s">
        <v>77</v>
      </c>
      <c r="B205" s="858"/>
      <c r="C205" s="10" t="s">
        <v>37</v>
      </c>
      <c r="D205" s="37"/>
      <c r="E205" s="37"/>
      <c r="F205" s="254"/>
      <c r="G205" s="20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  <c r="DI205" s="22"/>
      <c r="DJ205" s="22"/>
      <c r="DK205" s="22"/>
      <c r="DL205" s="22"/>
      <c r="DM205" s="22"/>
      <c r="DN205" s="22"/>
      <c r="DO205" s="22"/>
      <c r="DP205" s="22"/>
      <c r="DQ205" s="22"/>
      <c r="DR205" s="22"/>
      <c r="DS205" s="22"/>
      <c r="DT205" s="22"/>
      <c r="DU205" s="22"/>
      <c r="DV205" s="22"/>
      <c r="DW205" s="22"/>
      <c r="DX205" s="22"/>
      <c r="DY205" s="22"/>
      <c r="DZ205" s="22"/>
      <c r="EA205" s="22"/>
      <c r="EB205" s="22"/>
      <c r="EC205" s="22"/>
      <c r="ED205" s="22"/>
      <c r="EE205" s="22"/>
      <c r="EF205" s="22"/>
      <c r="EG205" s="22"/>
      <c r="EH205" s="22"/>
      <c r="EI205" s="22"/>
      <c r="EJ205" s="22"/>
      <c r="EK205" s="22"/>
      <c r="EL205" s="22"/>
      <c r="EM205" s="22"/>
      <c r="EN205" s="22"/>
      <c r="EO205" s="22"/>
      <c r="EP205" s="22"/>
      <c r="EQ205" s="22"/>
      <c r="ER205" s="22"/>
      <c r="ES205" s="22"/>
      <c r="ET205" s="22"/>
      <c r="EU205" s="22"/>
      <c r="EV205" s="22"/>
      <c r="EW205" s="22"/>
      <c r="EX205" s="22"/>
      <c r="EY205" s="22"/>
      <c r="EZ205" s="22"/>
      <c r="FA205" s="22"/>
      <c r="FB205" s="22"/>
      <c r="FC205" s="22"/>
      <c r="FD205" s="22"/>
      <c r="FE205" s="22"/>
      <c r="FF205" s="22"/>
      <c r="FG205" s="22"/>
      <c r="FH205" s="22"/>
      <c r="FI205" s="22"/>
      <c r="FJ205" s="22"/>
      <c r="FK205" s="22"/>
      <c r="FL205" s="22"/>
      <c r="FM205" s="22"/>
      <c r="FN205" s="22"/>
      <c r="FO205" s="22"/>
      <c r="FP205" s="22"/>
      <c r="FQ205" s="22"/>
      <c r="FR205" s="22"/>
      <c r="FS205" s="22"/>
      <c r="FT205" s="22"/>
      <c r="FU205" s="22"/>
      <c r="FV205" s="22"/>
      <c r="FW205" s="22"/>
      <c r="FX205" s="22"/>
      <c r="FY205" s="22"/>
      <c r="FZ205" s="22"/>
      <c r="GA205" s="22"/>
      <c r="GB205" s="22"/>
      <c r="GC205" s="22"/>
      <c r="GD205" s="22"/>
      <c r="GE205" s="22"/>
      <c r="GF205" s="22"/>
      <c r="GG205" s="22"/>
      <c r="GH205" s="22"/>
      <c r="GI205" s="22"/>
      <c r="GJ205" s="22"/>
      <c r="GK205" s="22"/>
      <c r="GL205" s="22"/>
      <c r="GM205" s="22"/>
      <c r="GN205" s="22"/>
      <c r="GO205" s="22"/>
      <c r="GP205" s="22"/>
      <c r="GQ205" s="22"/>
      <c r="GR205" s="22"/>
      <c r="GS205" s="22"/>
      <c r="GT205" s="22"/>
      <c r="GU205" s="22"/>
      <c r="GV205" s="22"/>
      <c r="GW205" s="22"/>
      <c r="GX205" s="22"/>
      <c r="GY205" s="22"/>
      <c r="GZ205" s="22"/>
      <c r="HA205" s="22"/>
      <c r="HB205" s="22"/>
      <c r="HC205" s="22"/>
      <c r="HD205" s="22"/>
      <c r="HE205" s="22"/>
      <c r="HF205" s="22"/>
      <c r="HG205" s="22"/>
      <c r="HH205" s="22"/>
      <c r="HI205" s="22"/>
      <c r="HJ205" s="22"/>
      <c r="HK205" s="22"/>
      <c r="HL205" s="22"/>
      <c r="HM205" s="22"/>
      <c r="HN205" s="22"/>
      <c r="HO205" s="22"/>
      <c r="HP205" s="22"/>
      <c r="HQ205" s="22"/>
      <c r="HR205" s="22"/>
      <c r="HS205" s="22"/>
      <c r="HT205" s="22"/>
      <c r="HU205" s="22"/>
      <c r="HV205" s="22"/>
      <c r="HW205" s="22"/>
      <c r="HX205" s="22"/>
      <c r="HY205" s="22"/>
      <c r="HZ205" s="22"/>
      <c r="IA205" s="22"/>
      <c r="IB205" s="22"/>
      <c r="IC205" s="22"/>
      <c r="ID205" s="22"/>
      <c r="IE205" s="22"/>
      <c r="IF205" s="22"/>
      <c r="IG205" s="22"/>
      <c r="IH205" s="22"/>
      <c r="II205" s="22"/>
    </row>
    <row r="206" spans="1:243" x14ac:dyDescent="0.25">
      <c r="A206" s="863" t="s">
        <v>78</v>
      </c>
      <c r="B206" s="864"/>
      <c r="C206" s="10" t="s">
        <v>37</v>
      </c>
      <c r="D206" s="37"/>
      <c r="E206" s="37"/>
      <c r="F206" s="254"/>
      <c r="G206" s="20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  <c r="IG206" s="22"/>
      <c r="IH206" s="22"/>
      <c r="II206" s="22"/>
    </row>
    <row r="207" spans="1:243" x14ac:dyDescent="0.25">
      <c r="A207" s="857" t="s">
        <v>23</v>
      </c>
      <c r="B207" s="858"/>
      <c r="C207" s="10" t="s">
        <v>19</v>
      </c>
      <c r="D207" s="179">
        <v>0.47199999999999998</v>
      </c>
      <c r="E207" s="179">
        <v>0.44100801832760594</v>
      </c>
      <c r="F207" s="254">
        <f t="shared" ref="F207:F209" si="3">(E207-D207)/D207*100</f>
        <v>-6.5660978119478877</v>
      </c>
      <c r="G207" s="20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  <c r="CZ207" s="22"/>
      <c r="DA207" s="22"/>
      <c r="DB207" s="22"/>
      <c r="DC207" s="22"/>
      <c r="DD207" s="22"/>
      <c r="DE207" s="22"/>
      <c r="DF207" s="22"/>
      <c r="DG207" s="22"/>
      <c r="DH207" s="22"/>
      <c r="DI207" s="22"/>
      <c r="DJ207" s="22"/>
      <c r="DK207" s="22"/>
      <c r="DL207" s="22"/>
      <c r="DM207" s="22"/>
      <c r="DN207" s="22"/>
      <c r="DO207" s="22"/>
      <c r="DP207" s="22"/>
      <c r="DQ207" s="22"/>
      <c r="DR207" s="22"/>
      <c r="DS207" s="22"/>
      <c r="DT207" s="22"/>
      <c r="DU207" s="22"/>
      <c r="DV207" s="22"/>
      <c r="DW207" s="22"/>
      <c r="DX207" s="22"/>
      <c r="DY207" s="22"/>
      <c r="DZ207" s="22"/>
      <c r="EA207" s="22"/>
      <c r="EB207" s="22"/>
      <c r="EC207" s="22"/>
      <c r="ED207" s="22"/>
      <c r="EE207" s="22"/>
      <c r="EF207" s="22"/>
      <c r="EG207" s="22"/>
      <c r="EH207" s="22"/>
      <c r="EI207" s="22"/>
      <c r="EJ207" s="22"/>
      <c r="EK207" s="22"/>
      <c r="EL207" s="22"/>
      <c r="EM207" s="22"/>
      <c r="EN207" s="22"/>
      <c r="EO207" s="22"/>
      <c r="EP207" s="22"/>
      <c r="EQ207" s="22"/>
      <c r="ER207" s="22"/>
      <c r="ES207" s="22"/>
      <c r="ET207" s="22"/>
      <c r="EU207" s="22"/>
      <c r="EV207" s="22"/>
      <c r="EW207" s="22"/>
      <c r="EX207" s="22"/>
      <c r="EY207" s="22"/>
      <c r="EZ207" s="22"/>
      <c r="FA207" s="22"/>
      <c r="FB207" s="22"/>
      <c r="FC207" s="22"/>
      <c r="FD207" s="22"/>
      <c r="FE207" s="22"/>
      <c r="FF207" s="22"/>
      <c r="FG207" s="22"/>
      <c r="FH207" s="22"/>
      <c r="FI207" s="22"/>
      <c r="FJ207" s="22"/>
      <c r="FK207" s="22"/>
      <c r="FL207" s="22"/>
      <c r="FM207" s="22"/>
      <c r="FN207" s="22"/>
      <c r="FO207" s="22"/>
      <c r="FP207" s="22"/>
      <c r="FQ207" s="22"/>
      <c r="FR207" s="22"/>
      <c r="FS207" s="22"/>
      <c r="FT207" s="22"/>
      <c r="FU207" s="22"/>
      <c r="FV207" s="22"/>
      <c r="FW207" s="22"/>
      <c r="FX207" s="22"/>
      <c r="FY207" s="22"/>
      <c r="FZ207" s="22"/>
      <c r="GA207" s="22"/>
      <c r="GB207" s="22"/>
      <c r="GC207" s="22"/>
      <c r="GD207" s="22"/>
      <c r="GE207" s="22"/>
      <c r="GF207" s="22"/>
      <c r="GG207" s="22"/>
      <c r="GH207" s="22"/>
      <c r="GI207" s="22"/>
      <c r="GJ207" s="22"/>
      <c r="GK207" s="22"/>
      <c r="GL207" s="22"/>
      <c r="GM207" s="22"/>
      <c r="GN207" s="22"/>
      <c r="GO207" s="22"/>
      <c r="GP207" s="22"/>
      <c r="GQ207" s="22"/>
      <c r="GR207" s="22"/>
      <c r="GS207" s="22"/>
      <c r="GT207" s="22"/>
      <c r="GU207" s="22"/>
      <c r="GV207" s="22"/>
      <c r="GW207" s="22"/>
      <c r="GX207" s="22"/>
      <c r="GY207" s="22"/>
      <c r="GZ207" s="22"/>
      <c r="HA207" s="22"/>
      <c r="HB207" s="22"/>
      <c r="HC207" s="22"/>
      <c r="HD207" s="22"/>
      <c r="HE207" s="22"/>
      <c r="HF207" s="22"/>
      <c r="HG207" s="22"/>
      <c r="HH207" s="22"/>
      <c r="HI207" s="22"/>
      <c r="HJ207" s="22"/>
      <c r="HK207" s="22"/>
      <c r="HL207" s="22"/>
      <c r="HM207" s="22"/>
      <c r="HN207" s="22"/>
      <c r="HO207" s="22"/>
      <c r="HP207" s="22"/>
      <c r="HQ207" s="22"/>
      <c r="HR207" s="22"/>
      <c r="HS207" s="22"/>
      <c r="HT207" s="22"/>
      <c r="HU207" s="22"/>
      <c r="HV207" s="22"/>
      <c r="HW207" s="22"/>
      <c r="HX207" s="22"/>
      <c r="HY207" s="22"/>
      <c r="HZ207" s="22"/>
      <c r="IA207" s="22"/>
      <c r="IB207" s="22"/>
      <c r="IC207" s="22"/>
      <c r="ID207" s="22"/>
      <c r="IE207" s="22"/>
      <c r="IF207" s="22"/>
      <c r="IG207" s="22"/>
      <c r="IH207" s="22"/>
      <c r="II207" s="22"/>
    </row>
    <row r="208" spans="1:243" x14ac:dyDescent="0.25">
      <c r="A208" s="857" t="s">
        <v>24</v>
      </c>
      <c r="B208" s="858"/>
      <c r="C208" s="10" t="s">
        <v>37</v>
      </c>
      <c r="D208" s="179"/>
      <c r="E208" s="179"/>
      <c r="F208" s="254"/>
      <c r="G208" s="20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22"/>
      <c r="DG208" s="22"/>
      <c r="DH208" s="22"/>
      <c r="DI208" s="22"/>
      <c r="DJ208" s="22"/>
      <c r="DK208" s="22"/>
      <c r="DL208" s="22"/>
      <c r="DM208" s="22"/>
      <c r="DN208" s="22"/>
      <c r="DO208" s="22"/>
      <c r="DP208" s="22"/>
      <c r="DQ208" s="22"/>
      <c r="DR208" s="22"/>
      <c r="DS208" s="22"/>
      <c r="DT208" s="22"/>
      <c r="DU208" s="22"/>
      <c r="DV208" s="22"/>
      <c r="DW208" s="22"/>
      <c r="DX208" s="22"/>
      <c r="DY208" s="22"/>
      <c r="DZ208" s="22"/>
      <c r="EA208" s="22"/>
      <c r="EB208" s="22"/>
      <c r="EC208" s="22"/>
      <c r="ED208" s="22"/>
      <c r="EE208" s="22"/>
      <c r="EF208" s="22"/>
      <c r="EG208" s="22"/>
      <c r="EH208" s="22"/>
      <c r="EI208" s="22"/>
      <c r="EJ208" s="22"/>
      <c r="EK208" s="22"/>
      <c r="EL208" s="22"/>
      <c r="EM208" s="22"/>
      <c r="EN208" s="22"/>
      <c r="EO208" s="22"/>
      <c r="EP208" s="22"/>
      <c r="EQ208" s="22"/>
      <c r="ER208" s="22"/>
      <c r="ES208" s="22"/>
      <c r="ET208" s="22"/>
      <c r="EU208" s="22"/>
      <c r="EV208" s="22"/>
      <c r="EW208" s="22"/>
      <c r="EX208" s="22"/>
      <c r="EY208" s="22"/>
      <c r="EZ208" s="22"/>
      <c r="FA208" s="22"/>
      <c r="FB208" s="22"/>
      <c r="FC208" s="22"/>
      <c r="FD208" s="22"/>
      <c r="FE208" s="22"/>
      <c r="FF208" s="22"/>
      <c r="FG208" s="22"/>
      <c r="FH208" s="22"/>
      <c r="FI208" s="22"/>
      <c r="FJ208" s="22"/>
      <c r="FK208" s="22"/>
      <c r="FL208" s="22"/>
      <c r="FM208" s="22"/>
      <c r="FN208" s="22"/>
      <c r="FO208" s="22"/>
      <c r="FP208" s="22"/>
      <c r="FQ208" s="22"/>
      <c r="FR208" s="22"/>
      <c r="FS208" s="22"/>
      <c r="FT208" s="22"/>
      <c r="FU208" s="22"/>
      <c r="FV208" s="22"/>
      <c r="FW208" s="22"/>
      <c r="FX208" s="22"/>
      <c r="FY208" s="22"/>
      <c r="FZ208" s="22"/>
      <c r="GA208" s="22"/>
      <c r="GB208" s="22"/>
      <c r="GC208" s="22"/>
      <c r="GD208" s="22"/>
      <c r="GE208" s="22"/>
      <c r="GF208" s="22"/>
      <c r="GG208" s="22"/>
      <c r="GH208" s="22"/>
      <c r="GI208" s="22"/>
      <c r="GJ208" s="22"/>
      <c r="GK208" s="22"/>
      <c r="GL208" s="22"/>
      <c r="GM208" s="22"/>
      <c r="GN208" s="22"/>
      <c r="GO208" s="22"/>
      <c r="GP208" s="22"/>
      <c r="GQ208" s="22"/>
      <c r="GR208" s="22"/>
      <c r="GS208" s="22"/>
      <c r="GT208" s="22"/>
      <c r="GU208" s="22"/>
      <c r="GV208" s="22"/>
      <c r="GW208" s="22"/>
      <c r="GX208" s="22"/>
      <c r="GY208" s="22"/>
      <c r="GZ208" s="22"/>
      <c r="HA208" s="22"/>
      <c r="HB208" s="22"/>
      <c r="HC208" s="22"/>
      <c r="HD208" s="22"/>
      <c r="HE208" s="22"/>
      <c r="HF208" s="22"/>
      <c r="HG208" s="22"/>
      <c r="HH208" s="22"/>
      <c r="HI208" s="22"/>
      <c r="HJ208" s="22"/>
      <c r="HK208" s="22"/>
      <c r="HL208" s="22"/>
      <c r="HM208" s="22"/>
      <c r="HN208" s="22"/>
      <c r="HO208" s="22"/>
      <c r="HP208" s="22"/>
      <c r="HQ208" s="22"/>
      <c r="HR208" s="22"/>
      <c r="HS208" s="22"/>
      <c r="HT208" s="22"/>
      <c r="HU208" s="22"/>
      <c r="HV208" s="22"/>
      <c r="HW208" s="22"/>
      <c r="HX208" s="22"/>
      <c r="HY208" s="22"/>
      <c r="HZ208" s="22"/>
      <c r="IA208" s="22"/>
      <c r="IB208" s="22"/>
      <c r="IC208" s="22"/>
      <c r="ID208" s="22"/>
      <c r="IE208" s="22"/>
      <c r="IF208" s="22"/>
      <c r="IG208" s="22"/>
      <c r="IH208" s="22"/>
      <c r="II208" s="22"/>
    </row>
    <row r="209" spans="1:243" x14ac:dyDescent="0.25">
      <c r="A209" s="857" t="s">
        <v>25</v>
      </c>
      <c r="B209" s="858"/>
      <c r="C209" s="10" t="s">
        <v>37</v>
      </c>
      <c r="D209" s="179">
        <v>0.48799999999999999</v>
      </c>
      <c r="E209" s="179">
        <v>0.41482871266707916</v>
      </c>
      <c r="F209" s="254">
        <f t="shared" si="3"/>
        <v>-14.994116256746073</v>
      </c>
      <c r="G209" s="20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  <c r="CG209" s="22"/>
      <c r="CH209" s="22"/>
      <c r="CI209" s="22"/>
      <c r="CJ209" s="22"/>
      <c r="CK209" s="22"/>
      <c r="CL209" s="22"/>
      <c r="CM209" s="22"/>
      <c r="CN209" s="22"/>
      <c r="CO209" s="22"/>
      <c r="CP209" s="22"/>
      <c r="CQ209" s="22"/>
      <c r="CR209" s="22"/>
      <c r="CS209" s="22"/>
      <c r="CT209" s="22"/>
      <c r="CU209" s="22"/>
      <c r="CV209" s="22"/>
      <c r="CW209" s="22"/>
      <c r="CX209" s="22"/>
      <c r="CY209" s="22"/>
      <c r="CZ209" s="22"/>
      <c r="DA209" s="22"/>
      <c r="DB209" s="22"/>
      <c r="DC209" s="22"/>
      <c r="DD209" s="22"/>
      <c r="DE209" s="22"/>
      <c r="DF209" s="22"/>
      <c r="DG209" s="22"/>
      <c r="DH209" s="22"/>
      <c r="DI209" s="22"/>
      <c r="DJ209" s="22"/>
      <c r="DK209" s="22"/>
      <c r="DL209" s="22"/>
      <c r="DM209" s="22"/>
      <c r="DN209" s="22"/>
      <c r="DO209" s="22"/>
      <c r="DP209" s="22"/>
      <c r="DQ209" s="22"/>
      <c r="DR209" s="22"/>
      <c r="DS209" s="22"/>
      <c r="DT209" s="22"/>
      <c r="DU209" s="22"/>
      <c r="DV209" s="22"/>
      <c r="DW209" s="22"/>
      <c r="DX209" s="22"/>
      <c r="DY209" s="22"/>
      <c r="DZ209" s="22"/>
      <c r="EA209" s="22"/>
      <c r="EB209" s="22"/>
      <c r="EC209" s="22"/>
      <c r="ED209" s="22"/>
      <c r="EE209" s="22"/>
      <c r="EF209" s="22"/>
      <c r="EG209" s="22"/>
      <c r="EH209" s="22"/>
      <c r="EI209" s="22"/>
      <c r="EJ209" s="22"/>
      <c r="EK209" s="22"/>
      <c r="EL209" s="22"/>
      <c r="EM209" s="22"/>
      <c r="EN209" s="22"/>
      <c r="EO209" s="22"/>
      <c r="EP209" s="22"/>
      <c r="EQ209" s="22"/>
      <c r="ER209" s="22"/>
      <c r="ES209" s="22"/>
      <c r="ET209" s="22"/>
      <c r="EU209" s="22"/>
      <c r="EV209" s="22"/>
      <c r="EW209" s="22"/>
      <c r="EX209" s="22"/>
      <c r="EY209" s="22"/>
      <c r="EZ209" s="22"/>
      <c r="FA209" s="22"/>
      <c r="FB209" s="22"/>
      <c r="FC209" s="22"/>
      <c r="FD209" s="22"/>
      <c r="FE209" s="22"/>
      <c r="FF209" s="22"/>
      <c r="FG209" s="22"/>
      <c r="FH209" s="22"/>
      <c r="FI209" s="22"/>
      <c r="FJ209" s="22"/>
      <c r="FK209" s="22"/>
      <c r="FL209" s="22"/>
      <c r="FM209" s="22"/>
      <c r="FN209" s="22"/>
      <c r="FO209" s="22"/>
      <c r="FP209" s="22"/>
      <c r="FQ209" s="22"/>
      <c r="FR209" s="22"/>
      <c r="FS209" s="22"/>
      <c r="FT209" s="22"/>
      <c r="FU209" s="22"/>
      <c r="FV209" s="22"/>
      <c r="FW209" s="22"/>
      <c r="FX209" s="22"/>
      <c r="FY209" s="22"/>
      <c r="FZ209" s="22"/>
      <c r="GA209" s="22"/>
      <c r="GB209" s="22"/>
      <c r="GC209" s="22"/>
      <c r="GD209" s="22"/>
      <c r="GE209" s="22"/>
      <c r="GF209" s="22"/>
      <c r="GG209" s="22"/>
      <c r="GH209" s="22"/>
      <c r="GI209" s="22"/>
      <c r="GJ209" s="22"/>
      <c r="GK209" s="22"/>
      <c r="GL209" s="22"/>
      <c r="GM209" s="22"/>
      <c r="GN209" s="22"/>
      <c r="GO209" s="22"/>
      <c r="GP209" s="22"/>
      <c r="GQ209" s="22"/>
      <c r="GR209" s="22"/>
      <c r="GS209" s="22"/>
      <c r="GT209" s="22"/>
      <c r="GU209" s="22"/>
      <c r="GV209" s="22"/>
      <c r="GW209" s="22"/>
      <c r="GX209" s="22"/>
      <c r="GY209" s="22"/>
      <c r="GZ209" s="22"/>
      <c r="HA209" s="22"/>
      <c r="HB209" s="22"/>
      <c r="HC209" s="22"/>
      <c r="HD209" s="22"/>
      <c r="HE209" s="22"/>
      <c r="HF209" s="22"/>
      <c r="HG209" s="22"/>
      <c r="HH209" s="22"/>
      <c r="HI209" s="22"/>
      <c r="HJ209" s="22"/>
      <c r="HK209" s="22"/>
      <c r="HL209" s="22"/>
      <c r="HM209" s="22"/>
      <c r="HN209" s="22"/>
      <c r="HO209" s="22"/>
      <c r="HP209" s="22"/>
      <c r="HQ209" s="22"/>
      <c r="HR209" s="22"/>
      <c r="HS209" s="22"/>
      <c r="HT209" s="22"/>
      <c r="HU209" s="22"/>
      <c r="HV209" s="22"/>
      <c r="HW209" s="22"/>
      <c r="HX209" s="22"/>
      <c r="HY209" s="22"/>
      <c r="HZ209" s="22"/>
      <c r="IA209" s="22"/>
      <c r="IB209" s="22"/>
      <c r="IC209" s="22"/>
      <c r="ID209" s="22"/>
      <c r="IE209" s="22"/>
      <c r="IF209" s="22"/>
      <c r="IG209" s="22"/>
      <c r="IH209" s="22"/>
      <c r="II209" s="22"/>
    </row>
    <row r="210" spans="1:243" x14ac:dyDescent="0.25">
      <c r="A210" s="857" t="s">
        <v>26</v>
      </c>
      <c r="B210" s="858"/>
      <c r="C210" s="10" t="s">
        <v>37</v>
      </c>
      <c r="D210" s="37"/>
      <c r="E210" s="37"/>
      <c r="F210" s="254"/>
      <c r="G210" s="20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  <c r="CG210" s="22"/>
      <c r="CH210" s="22"/>
      <c r="CI210" s="22"/>
      <c r="CJ210" s="22"/>
      <c r="CK210" s="22"/>
      <c r="CL210" s="22"/>
      <c r="CM210" s="22"/>
      <c r="CN210" s="22"/>
      <c r="CO210" s="22"/>
      <c r="CP210" s="22"/>
      <c r="CQ210" s="22"/>
      <c r="CR210" s="22"/>
      <c r="CS210" s="22"/>
      <c r="CT210" s="22"/>
      <c r="CU210" s="22"/>
      <c r="CV210" s="22"/>
      <c r="CW210" s="22"/>
      <c r="CX210" s="22"/>
      <c r="CY210" s="22"/>
      <c r="CZ210" s="22"/>
      <c r="DA210" s="22"/>
      <c r="DB210" s="22"/>
      <c r="DC210" s="22"/>
      <c r="DD210" s="22"/>
      <c r="DE210" s="22"/>
      <c r="DF210" s="22"/>
      <c r="DG210" s="22"/>
      <c r="DH210" s="22"/>
      <c r="DI210" s="22"/>
      <c r="DJ210" s="22"/>
      <c r="DK210" s="22"/>
      <c r="DL210" s="22"/>
      <c r="DM210" s="22"/>
      <c r="DN210" s="22"/>
      <c r="DO210" s="22"/>
      <c r="DP210" s="22"/>
      <c r="DQ210" s="22"/>
      <c r="DR210" s="22"/>
      <c r="DS210" s="22"/>
      <c r="DT210" s="22"/>
      <c r="DU210" s="22"/>
      <c r="DV210" s="22"/>
      <c r="DW210" s="22"/>
      <c r="DX210" s="22"/>
      <c r="DY210" s="22"/>
      <c r="DZ210" s="22"/>
      <c r="EA210" s="22"/>
      <c r="EB210" s="22"/>
      <c r="EC210" s="22"/>
      <c r="ED210" s="22"/>
      <c r="EE210" s="22"/>
      <c r="EF210" s="22"/>
      <c r="EG210" s="22"/>
      <c r="EH210" s="22"/>
      <c r="EI210" s="22"/>
      <c r="EJ210" s="22"/>
      <c r="EK210" s="22"/>
      <c r="EL210" s="22"/>
      <c r="EM210" s="22"/>
      <c r="EN210" s="22"/>
      <c r="EO210" s="22"/>
      <c r="EP210" s="22"/>
      <c r="EQ210" s="22"/>
      <c r="ER210" s="22"/>
      <c r="ES210" s="22"/>
      <c r="ET210" s="22"/>
      <c r="EU210" s="22"/>
      <c r="EV210" s="22"/>
      <c r="EW210" s="22"/>
      <c r="EX210" s="22"/>
      <c r="EY210" s="22"/>
      <c r="EZ210" s="22"/>
      <c r="FA210" s="22"/>
      <c r="FB210" s="22"/>
      <c r="FC210" s="22"/>
      <c r="FD210" s="22"/>
      <c r="FE210" s="22"/>
      <c r="FF210" s="22"/>
      <c r="FG210" s="22"/>
      <c r="FH210" s="22"/>
      <c r="FI210" s="22"/>
      <c r="FJ210" s="22"/>
      <c r="FK210" s="22"/>
      <c r="FL210" s="22"/>
      <c r="FM210" s="22"/>
      <c r="FN210" s="22"/>
      <c r="FO210" s="22"/>
      <c r="FP210" s="22"/>
      <c r="FQ210" s="22"/>
      <c r="FR210" s="22"/>
      <c r="FS210" s="22"/>
      <c r="FT210" s="22"/>
      <c r="FU210" s="22"/>
      <c r="FV210" s="22"/>
      <c r="FW210" s="22"/>
      <c r="FX210" s="22"/>
      <c r="FY210" s="22"/>
      <c r="FZ210" s="22"/>
      <c r="GA210" s="22"/>
      <c r="GB210" s="22"/>
      <c r="GC210" s="22"/>
      <c r="GD210" s="22"/>
      <c r="GE210" s="22"/>
      <c r="GF210" s="22"/>
      <c r="GG210" s="22"/>
      <c r="GH210" s="22"/>
      <c r="GI210" s="22"/>
      <c r="GJ210" s="22"/>
      <c r="GK210" s="22"/>
      <c r="GL210" s="22"/>
      <c r="GM210" s="22"/>
      <c r="GN210" s="22"/>
      <c r="GO210" s="22"/>
      <c r="GP210" s="22"/>
      <c r="GQ210" s="22"/>
      <c r="GR210" s="22"/>
      <c r="GS210" s="22"/>
      <c r="GT210" s="22"/>
      <c r="GU210" s="22"/>
      <c r="GV210" s="22"/>
      <c r="GW210" s="22"/>
      <c r="GX210" s="22"/>
      <c r="GY210" s="22"/>
      <c r="GZ210" s="22"/>
      <c r="HA210" s="22"/>
      <c r="HB210" s="22"/>
      <c r="HC210" s="22"/>
      <c r="HD210" s="22"/>
      <c r="HE210" s="22"/>
      <c r="HF210" s="22"/>
      <c r="HG210" s="22"/>
      <c r="HH210" s="22"/>
      <c r="HI210" s="22"/>
      <c r="HJ210" s="22"/>
      <c r="HK210" s="22"/>
      <c r="HL210" s="22"/>
      <c r="HM210" s="22"/>
      <c r="HN210" s="22"/>
      <c r="HO210" s="22"/>
      <c r="HP210" s="22"/>
      <c r="HQ210" s="22"/>
      <c r="HR210" s="22"/>
      <c r="HS210" s="22"/>
      <c r="HT210" s="22"/>
      <c r="HU210" s="22"/>
      <c r="HV210" s="22"/>
      <c r="HW210" s="22"/>
      <c r="HX210" s="22"/>
      <c r="HY210" s="22"/>
      <c r="HZ210" s="22"/>
      <c r="IA210" s="22"/>
      <c r="IB210" s="22"/>
      <c r="IC210" s="22"/>
      <c r="ID210" s="22"/>
      <c r="IE210" s="22"/>
      <c r="IF210" s="22"/>
      <c r="IG210" s="22"/>
      <c r="IH210" s="22"/>
      <c r="II210" s="22"/>
    </row>
    <row r="211" spans="1:243" x14ac:dyDescent="0.25">
      <c r="A211" s="186" t="s">
        <v>201</v>
      </c>
      <c r="D211" s="251"/>
      <c r="E211" s="38"/>
      <c r="F211" s="40"/>
      <c r="G211" s="4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  <c r="CG211" s="22"/>
      <c r="CH211" s="22"/>
      <c r="CI211" s="22"/>
      <c r="CJ211" s="22"/>
      <c r="CK211" s="22"/>
      <c r="CL211" s="22"/>
      <c r="CM211" s="22"/>
      <c r="CN211" s="22"/>
      <c r="CO211" s="22"/>
      <c r="CP211" s="22"/>
      <c r="CQ211" s="22"/>
      <c r="CR211" s="22"/>
      <c r="CS211" s="22"/>
      <c r="CT211" s="22"/>
      <c r="CU211" s="22"/>
      <c r="CV211" s="22"/>
      <c r="CW211" s="22"/>
      <c r="CX211" s="22"/>
      <c r="CY211" s="22"/>
      <c r="CZ211" s="22"/>
      <c r="DA211" s="22"/>
      <c r="DB211" s="22"/>
      <c r="DC211" s="22"/>
      <c r="DD211" s="22"/>
      <c r="DE211" s="22"/>
      <c r="DF211" s="22"/>
      <c r="DG211" s="22"/>
      <c r="DH211" s="22"/>
      <c r="DI211" s="22"/>
      <c r="DJ211" s="22"/>
      <c r="DK211" s="22"/>
      <c r="DL211" s="22"/>
      <c r="DM211" s="22"/>
      <c r="DN211" s="22"/>
      <c r="DO211" s="22"/>
      <c r="DP211" s="22"/>
      <c r="DQ211" s="22"/>
      <c r="DR211" s="22"/>
      <c r="DS211" s="22"/>
      <c r="DT211" s="22"/>
      <c r="DU211" s="22"/>
      <c r="DV211" s="22"/>
      <c r="DW211" s="22"/>
      <c r="DX211" s="22"/>
      <c r="DY211" s="22"/>
      <c r="DZ211" s="22"/>
      <c r="EA211" s="22"/>
      <c r="EB211" s="22"/>
      <c r="EC211" s="22"/>
      <c r="ED211" s="22"/>
      <c r="EE211" s="22"/>
      <c r="EF211" s="22"/>
      <c r="EG211" s="22"/>
      <c r="EH211" s="22"/>
      <c r="EI211" s="22"/>
      <c r="EJ211" s="22"/>
      <c r="EK211" s="22"/>
      <c r="EL211" s="22"/>
      <c r="EM211" s="22"/>
      <c r="EN211" s="22"/>
      <c r="EO211" s="22"/>
      <c r="EP211" s="22"/>
      <c r="EQ211" s="22"/>
      <c r="ER211" s="22"/>
      <c r="ES211" s="22"/>
      <c r="ET211" s="22"/>
      <c r="EU211" s="22"/>
      <c r="EV211" s="22"/>
      <c r="EW211" s="22"/>
      <c r="EX211" s="22"/>
      <c r="EY211" s="22"/>
      <c r="EZ211" s="22"/>
      <c r="FA211" s="22"/>
      <c r="FB211" s="22"/>
      <c r="FC211" s="22"/>
      <c r="FD211" s="22"/>
      <c r="FE211" s="22"/>
      <c r="FF211" s="22"/>
      <c r="FG211" s="22"/>
      <c r="FH211" s="22"/>
      <c r="FI211" s="22"/>
      <c r="FJ211" s="22"/>
      <c r="FK211" s="22"/>
      <c r="FL211" s="22"/>
      <c r="FM211" s="22"/>
      <c r="FN211" s="22"/>
      <c r="FO211" s="22"/>
      <c r="FP211" s="22"/>
      <c r="FQ211" s="22"/>
      <c r="FR211" s="22"/>
      <c r="FS211" s="22"/>
      <c r="FT211" s="22"/>
      <c r="FU211" s="22"/>
      <c r="FV211" s="22"/>
      <c r="FW211" s="22"/>
      <c r="FX211" s="22"/>
      <c r="FY211" s="22"/>
      <c r="FZ211" s="22"/>
      <c r="GA211" s="22"/>
      <c r="GB211" s="22"/>
      <c r="GC211" s="22"/>
      <c r="GD211" s="22"/>
      <c r="GE211" s="22"/>
      <c r="GF211" s="22"/>
      <c r="GG211" s="22"/>
      <c r="GH211" s="22"/>
      <c r="GI211" s="22"/>
      <c r="GJ211" s="22"/>
      <c r="GK211" s="22"/>
      <c r="GL211" s="22"/>
      <c r="GM211" s="22"/>
      <c r="GN211" s="22"/>
      <c r="GO211" s="22"/>
      <c r="GP211" s="22"/>
      <c r="GQ211" s="22"/>
      <c r="GR211" s="22"/>
      <c r="GS211" s="22"/>
      <c r="GT211" s="22"/>
      <c r="GU211" s="22"/>
      <c r="GV211" s="22"/>
      <c r="GW211" s="22"/>
      <c r="GX211" s="22"/>
      <c r="GY211" s="22"/>
      <c r="GZ211" s="22"/>
      <c r="HA211" s="22"/>
      <c r="HB211" s="22"/>
      <c r="HC211" s="22"/>
      <c r="HD211" s="22"/>
      <c r="HE211" s="22"/>
      <c r="HF211" s="22"/>
      <c r="HG211" s="22"/>
      <c r="HH211" s="22"/>
      <c r="HI211" s="22"/>
      <c r="HJ211" s="22"/>
      <c r="HK211" s="22"/>
      <c r="HL211" s="22"/>
      <c r="HM211" s="22"/>
      <c r="HN211" s="22"/>
      <c r="HO211" s="22"/>
      <c r="HP211" s="22"/>
      <c r="HQ211" s="22"/>
      <c r="HR211" s="22"/>
      <c r="HS211" s="22"/>
      <c r="HT211" s="22"/>
      <c r="HU211" s="22"/>
      <c r="HV211" s="22"/>
      <c r="HW211" s="22"/>
      <c r="HX211" s="22"/>
      <c r="HY211" s="22"/>
      <c r="HZ211" s="22"/>
      <c r="IA211" s="22"/>
      <c r="IB211" s="22"/>
      <c r="IC211" s="22"/>
      <c r="ID211" s="22"/>
      <c r="IE211" s="22"/>
      <c r="IF211" s="22"/>
      <c r="IG211" s="22"/>
      <c r="IH211" s="22"/>
      <c r="II211" s="22"/>
    </row>
    <row r="212" spans="1:243" ht="16.5" customHeight="1" x14ac:dyDescent="0.25">
      <c r="A212" s="886" t="s">
        <v>202</v>
      </c>
      <c r="B212" s="886"/>
      <c r="C212" s="886"/>
      <c r="D212" s="886"/>
      <c r="E212" s="886"/>
      <c r="F212" s="886"/>
      <c r="G212" s="886"/>
      <c r="H212" s="886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  <c r="CG212" s="22"/>
      <c r="CH212" s="22"/>
      <c r="CI212" s="22"/>
      <c r="CJ212" s="22"/>
      <c r="CK212" s="22"/>
      <c r="CL212" s="22"/>
      <c r="CM212" s="22"/>
      <c r="CN212" s="22"/>
      <c r="CO212" s="22"/>
      <c r="CP212" s="22"/>
      <c r="CQ212" s="22"/>
      <c r="CR212" s="22"/>
      <c r="CS212" s="22"/>
      <c r="CT212" s="22"/>
      <c r="CU212" s="22"/>
      <c r="CV212" s="22"/>
      <c r="CW212" s="22"/>
      <c r="CX212" s="22"/>
      <c r="CY212" s="22"/>
      <c r="CZ212" s="22"/>
      <c r="DA212" s="22"/>
      <c r="DB212" s="22"/>
      <c r="DC212" s="22"/>
      <c r="DD212" s="22"/>
      <c r="DE212" s="22"/>
      <c r="DF212" s="22"/>
      <c r="DG212" s="22"/>
      <c r="DH212" s="22"/>
      <c r="DI212" s="22"/>
      <c r="DJ212" s="22"/>
      <c r="DK212" s="22"/>
      <c r="DL212" s="22"/>
      <c r="DM212" s="22"/>
      <c r="DN212" s="22"/>
      <c r="DO212" s="22"/>
      <c r="DP212" s="22"/>
      <c r="DQ212" s="22"/>
      <c r="DR212" s="22"/>
      <c r="DS212" s="22"/>
      <c r="DT212" s="22"/>
      <c r="DU212" s="22"/>
      <c r="DV212" s="22"/>
      <c r="DW212" s="22"/>
      <c r="DX212" s="22"/>
      <c r="DY212" s="22"/>
      <c r="DZ212" s="22"/>
      <c r="EA212" s="22"/>
      <c r="EB212" s="22"/>
      <c r="EC212" s="22"/>
      <c r="ED212" s="22"/>
      <c r="EE212" s="22"/>
      <c r="EF212" s="22"/>
      <c r="EG212" s="22"/>
      <c r="EH212" s="22"/>
      <c r="EI212" s="22"/>
      <c r="EJ212" s="22"/>
      <c r="EK212" s="22"/>
      <c r="EL212" s="22"/>
      <c r="EM212" s="22"/>
      <c r="EN212" s="22"/>
      <c r="EO212" s="22"/>
      <c r="EP212" s="22"/>
      <c r="EQ212" s="22"/>
      <c r="ER212" s="22"/>
      <c r="ES212" s="22"/>
      <c r="ET212" s="22"/>
      <c r="EU212" s="22"/>
      <c r="EV212" s="22"/>
      <c r="EW212" s="22"/>
      <c r="EX212" s="22"/>
      <c r="EY212" s="22"/>
      <c r="EZ212" s="22"/>
      <c r="FA212" s="22"/>
      <c r="FB212" s="22"/>
      <c r="FC212" s="22"/>
      <c r="FD212" s="22"/>
      <c r="FE212" s="22"/>
      <c r="FF212" s="22"/>
      <c r="FG212" s="22"/>
      <c r="FH212" s="22"/>
      <c r="FI212" s="22"/>
      <c r="FJ212" s="22"/>
      <c r="FK212" s="22"/>
      <c r="FL212" s="22"/>
      <c r="FM212" s="22"/>
      <c r="FN212" s="22"/>
      <c r="FO212" s="22"/>
      <c r="FP212" s="22"/>
      <c r="FQ212" s="22"/>
      <c r="FR212" s="22"/>
      <c r="FS212" s="22"/>
      <c r="FT212" s="22"/>
      <c r="FU212" s="22"/>
      <c r="FV212" s="22"/>
      <c r="FW212" s="22"/>
      <c r="FX212" s="22"/>
      <c r="FY212" s="22"/>
      <c r="FZ212" s="22"/>
      <c r="GA212" s="22"/>
      <c r="GB212" s="22"/>
      <c r="GC212" s="22"/>
      <c r="GD212" s="22"/>
      <c r="GE212" s="22"/>
      <c r="GF212" s="22"/>
      <c r="GG212" s="22"/>
      <c r="GH212" s="22"/>
      <c r="GI212" s="22"/>
      <c r="GJ212" s="22"/>
      <c r="GK212" s="22"/>
      <c r="GL212" s="22"/>
      <c r="GM212" s="22"/>
      <c r="GN212" s="22"/>
      <c r="GO212" s="22"/>
      <c r="GP212" s="22"/>
      <c r="GQ212" s="22"/>
      <c r="GR212" s="22"/>
      <c r="GS212" s="22"/>
      <c r="GT212" s="22"/>
      <c r="GU212" s="22"/>
      <c r="GV212" s="22"/>
      <c r="GW212" s="22"/>
      <c r="GX212" s="22"/>
      <c r="GY212" s="22"/>
      <c r="GZ212" s="22"/>
      <c r="HA212" s="22"/>
      <c r="HB212" s="22"/>
      <c r="HC212" s="22"/>
      <c r="HD212" s="22"/>
      <c r="HE212" s="22"/>
      <c r="HF212" s="22"/>
      <c r="HG212" s="22"/>
      <c r="HH212" s="22"/>
      <c r="HI212" s="22"/>
      <c r="HJ212" s="22"/>
      <c r="HK212" s="22"/>
      <c r="HL212" s="22"/>
      <c r="HM212" s="22"/>
      <c r="HN212" s="22"/>
      <c r="HO212" s="22"/>
      <c r="HP212" s="22"/>
      <c r="HQ212" s="22"/>
      <c r="HR212" s="22"/>
      <c r="HS212" s="22"/>
      <c r="HT212" s="22"/>
      <c r="HU212" s="22"/>
      <c r="HV212" s="22"/>
      <c r="HW212" s="22"/>
      <c r="HX212" s="22"/>
      <c r="HY212" s="22"/>
      <c r="HZ212" s="22"/>
      <c r="IA212" s="22"/>
      <c r="IB212" s="22"/>
      <c r="IC212" s="22"/>
      <c r="ID212" s="22"/>
      <c r="IE212" s="22"/>
      <c r="IF212" s="22"/>
      <c r="IG212" s="22"/>
      <c r="IH212" s="22"/>
      <c r="II212" s="22"/>
    </row>
    <row r="213" spans="1:243" x14ac:dyDescent="0.25">
      <c r="A213" s="3" t="s">
        <v>81</v>
      </c>
      <c r="D213" s="251"/>
      <c r="E213" s="38"/>
      <c r="F213" s="40"/>
      <c r="G213" s="4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22"/>
      <c r="CG213" s="22"/>
      <c r="CH213" s="22"/>
      <c r="CI213" s="22"/>
      <c r="CJ213" s="22"/>
      <c r="CK213" s="22"/>
      <c r="CL213" s="22"/>
      <c r="CM213" s="22"/>
      <c r="CN213" s="22"/>
      <c r="CO213" s="22"/>
      <c r="CP213" s="22"/>
      <c r="CQ213" s="22"/>
      <c r="CR213" s="22"/>
      <c r="CS213" s="22"/>
      <c r="CT213" s="22"/>
      <c r="CU213" s="22"/>
      <c r="CV213" s="22"/>
      <c r="CW213" s="22"/>
      <c r="CX213" s="22"/>
      <c r="CY213" s="22"/>
      <c r="CZ213" s="22"/>
      <c r="DA213" s="22"/>
      <c r="DB213" s="22"/>
      <c r="DC213" s="22"/>
      <c r="DD213" s="22"/>
      <c r="DE213" s="22"/>
      <c r="DF213" s="22"/>
      <c r="DG213" s="22"/>
      <c r="DH213" s="22"/>
      <c r="DI213" s="22"/>
      <c r="DJ213" s="22"/>
      <c r="DK213" s="22"/>
      <c r="DL213" s="22"/>
      <c r="DM213" s="22"/>
      <c r="DN213" s="22"/>
      <c r="DO213" s="22"/>
      <c r="DP213" s="22"/>
      <c r="DQ213" s="22"/>
      <c r="DR213" s="22"/>
      <c r="DS213" s="22"/>
      <c r="DT213" s="22"/>
      <c r="DU213" s="22"/>
      <c r="DV213" s="22"/>
      <c r="DW213" s="22"/>
      <c r="DX213" s="22"/>
      <c r="DY213" s="22"/>
      <c r="DZ213" s="22"/>
      <c r="EA213" s="22"/>
      <c r="EB213" s="22"/>
      <c r="EC213" s="22"/>
      <c r="ED213" s="22"/>
      <c r="EE213" s="22"/>
      <c r="EF213" s="22"/>
      <c r="EG213" s="22"/>
      <c r="EH213" s="22"/>
      <c r="EI213" s="22"/>
      <c r="EJ213" s="22"/>
      <c r="EK213" s="22"/>
      <c r="EL213" s="22"/>
      <c r="EM213" s="22"/>
      <c r="EN213" s="22"/>
      <c r="EO213" s="22"/>
      <c r="EP213" s="22"/>
      <c r="EQ213" s="22"/>
      <c r="ER213" s="22"/>
      <c r="ES213" s="22"/>
      <c r="ET213" s="22"/>
      <c r="EU213" s="22"/>
      <c r="EV213" s="22"/>
      <c r="EW213" s="22"/>
      <c r="EX213" s="22"/>
      <c r="EY213" s="22"/>
      <c r="EZ213" s="22"/>
      <c r="FA213" s="22"/>
      <c r="FB213" s="22"/>
      <c r="FC213" s="22"/>
      <c r="FD213" s="22"/>
      <c r="FE213" s="22"/>
      <c r="FF213" s="22"/>
      <c r="FG213" s="22"/>
      <c r="FH213" s="22"/>
      <c r="FI213" s="22"/>
      <c r="FJ213" s="22"/>
      <c r="FK213" s="22"/>
      <c r="FL213" s="22"/>
      <c r="FM213" s="22"/>
      <c r="FN213" s="22"/>
      <c r="FO213" s="22"/>
      <c r="FP213" s="22"/>
      <c r="FQ213" s="22"/>
      <c r="FR213" s="22"/>
      <c r="FS213" s="22"/>
      <c r="FT213" s="22"/>
      <c r="FU213" s="22"/>
      <c r="FV213" s="22"/>
      <c r="FW213" s="22"/>
      <c r="FX213" s="22"/>
      <c r="FY213" s="22"/>
      <c r="FZ213" s="22"/>
      <c r="GA213" s="22"/>
      <c r="GB213" s="22"/>
      <c r="GC213" s="22"/>
      <c r="GD213" s="22"/>
      <c r="GE213" s="22"/>
      <c r="GF213" s="22"/>
      <c r="GG213" s="22"/>
      <c r="GH213" s="22"/>
      <c r="GI213" s="22"/>
      <c r="GJ213" s="22"/>
      <c r="GK213" s="22"/>
      <c r="GL213" s="22"/>
      <c r="GM213" s="22"/>
      <c r="GN213" s="22"/>
      <c r="GO213" s="22"/>
      <c r="GP213" s="22"/>
      <c r="GQ213" s="22"/>
      <c r="GR213" s="22"/>
      <c r="GS213" s="22"/>
      <c r="GT213" s="22"/>
      <c r="GU213" s="22"/>
      <c r="GV213" s="22"/>
      <c r="GW213" s="22"/>
      <c r="GX213" s="22"/>
      <c r="GY213" s="22"/>
      <c r="GZ213" s="22"/>
      <c r="HA213" s="22"/>
      <c r="HB213" s="22"/>
      <c r="HC213" s="22"/>
      <c r="HD213" s="22"/>
      <c r="HE213" s="22"/>
      <c r="HF213" s="22"/>
      <c r="HG213" s="22"/>
      <c r="HH213" s="22"/>
      <c r="HI213" s="22"/>
      <c r="HJ213" s="22"/>
      <c r="HK213" s="22"/>
      <c r="HL213" s="22"/>
      <c r="HM213" s="22"/>
      <c r="HN213" s="22"/>
      <c r="HO213" s="22"/>
      <c r="HP213" s="22"/>
      <c r="HQ213" s="22"/>
      <c r="HR213" s="22"/>
      <c r="HS213" s="22"/>
      <c r="HT213" s="22"/>
      <c r="HU213" s="22"/>
      <c r="HV213" s="22"/>
      <c r="HW213" s="22"/>
      <c r="HX213" s="22"/>
      <c r="HY213" s="22"/>
      <c r="HZ213" s="22"/>
      <c r="IA213" s="22"/>
      <c r="IB213" s="22"/>
      <c r="IC213" s="22"/>
      <c r="ID213" s="22"/>
      <c r="IE213" s="22"/>
      <c r="IF213" s="22"/>
      <c r="IG213" s="22"/>
      <c r="IH213" s="22"/>
      <c r="II213" s="22"/>
    </row>
    <row r="214" spans="1:243" x14ac:dyDescent="0.25">
      <c r="A214" s="859"/>
      <c r="B214" s="859"/>
      <c r="C214" s="859"/>
      <c r="D214" s="859"/>
      <c r="E214" s="859"/>
      <c r="F214" s="859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  <c r="CA214" s="22"/>
      <c r="CB214" s="22"/>
      <c r="CC214" s="22"/>
      <c r="CD214" s="22"/>
      <c r="CE214" s="22"/>
      <c r="CF214" s="22"/>
      <c r="CG214" s="22"/>
      <c r="CH214" s="22"/>
      <c r="CI214" s="22"/>
      <c r="CJ214" s="22"/>
      <c r="CK214" s="22"/>
      <c r="CL214" s="22"/>
      <c r="CM214" s="22"/>
      <c r="CN214" s="22"/>
      <c r="CO214" s="22"/>
      <c r="CP214" s="22"/>
      <c r="CQ214" s="22"/>
      <c r="CR214" s="22"/>
      <c r="CS214" s="22"/>
      <c r="CT214" s="22"/>
      <c r="CU214" s="22"/>
      <c r="CV214" s="22"/>
      <c r="CW214" s="22"/>
      <c r="CX214" s="22"/>
      <c r="CY214" s="22"/>
      <c r="CZ214" s="22"/>
      <c r="DA214" s="22"/>
      <c r="DB214" s="22"/>
      <c r="DC214" s="22"/>
      <c r="DD214" s="22"/>
      <c r="DE214" s="22"/>
      <c r="DF214" s="22"/>
      <c r="DG214" s="22"/>
      <c r="DH214" s="22"/>
      <c r="DI214" s="22"/>
      <c r="DJ214" s="22"/>
      <c r="DK214" s="22"/>
      <c r="DL214" s="22"/>
      <c r="DM214" s="22"/>
      <c r="DN214" s="22"/>
      <c r="DO214" s="22"/>
      <c r="DP214" s="22"/>
      <c r="DQ214" s="22"/>
      <c r="DR214" s="22"/>
      <c r="DS214" s="22"/>
      <c r="DT214" s="22"/>
      <c r="DU214" s="22"/>
      <c r="DV214" s="22"/>
      <c r="DW214" s="22"/>
      <c r="DX214" s="22"/>
      <c r="DY214" s="22"/>
      <c r="DZ214" s="22"/>
      <c r="EA214" s="22"/>
      <c r="EB214" s="22"/>
      <c r="EC214" s="22"/>
      <c r="ED214" s="22"/>
      <c r="EE214" s="22"/>
      <c r="EF214" s="22"/>
      <c r="EG214" s="22"/>
      <c r="EH214" s="22"/>
      <c r="EI214" s="22"/>
      <c r="EJ214" s="22"/>
      <c r="EK214" s="22"/>
      <c r="EL214" s="22"/>
      <c r="EM214" s="22"/>
      <c r="EN214" s="22"/>
      <c r="EO214" s="22"/>
      <c r="EP214" s="22"/>
      <c r="EQ214" s="22"/>
      <c r="ER214" s="22"/>
      <c r="ES214" s="22"/>
      <c r="ET214" s="22"/>
      <c r="EU214" s="22"/>
      <c r="EV214" s="22"/>
      <c r="EW214" s="22"/>
      <c r="EX214" s="22"/>
      <c r="EY214" s="22"/>
      <c r="EZ214" s="22"/>
      <c r="FA214" s="22"/>
      <c r="FB214" s="22"/>
      <c r="FC214" s="22"/>
      <c r="FD214" s="22"/>
      <c r="FE214" s="22"/>
      <c r="FF214" s="22"/>
      <c r="FG214" s="22"/>
      <c r="FH214" s="22"/>
      <c r="FI214" s="22"/>
      <c r="FJ214" s="22"/>
      <c r="FK214" s="22"/>
      <c r="FL214" s="22"/>
      <c r="FM214" s="22"/>
      <c r="FN214" s="22"/>
      <c r="FO214" s="22"/>
      <c r="FP214" s="22"/>
      <c r="FQ214" s="22"/>
      <c r="FR214" s="22"/>
      <c r="FS214" s="22"/>
      <c r="FT214" s="22"/>
      <c r="FU214" s="22"/>
      <c r="FV214" s="22"/>
      <c r="FW214" s="22"/>
      <c r="FX214" s="22"/>
      <c r="FY214" s="22"/>
      <c r="FZ214" s="22"/>
      <c r="GA214" s="22"/>
      <c r="GB214" s="22"/>
      <c r="GC214" s="22"/>
      <c r="GD214" s="22"/>
      <c r="GE214" s="22"/>
      <c r="GF214" s="22"/>
      <c r="GG214" s="22"/>
      <c r="GH214" s="22"/>
      <c r="GI214" s="22"/>
      <c r="GJ214" s="22"/>
      <c r="GK214" s="22"/>
      <c r="GL214" s="22"/>
      <c r="GM214" s="22"/>
      <c r="GN214" s="22"/>
      <c r="GO214" s="22"/>
      <c r="GP214" s="22"/>
      <c r="GQ214" s="22"/>
      <c r="GR214" s="22"/>
      <c r="GS214" s="22"/>
      <c r="GT214" s="22"/>
      <c r="GU214" s="22"/>
      <c r="GV214" s="22"/>
      <c r="GW214" s="22"/>
      <c r="GX214" s="22"/>
      <c r="GY214" s="22"/>
      <c r="GZ214" s="22"/>
      <c r="HA214" s="22"/>
      <c r="HB214" s="22"/>
      <c r="HC214" s="22"/>
      <c r="HD214" s="22"/>
      <c r="HE214" s="22"/>
      <c r="HF214" s="22"/>
      <c r="HG214" s="22"/>
      <c r="HH214" s="22"/>
      <c r="HI214" s="22"/>
      <c r="HJ214" s="22"/>
      <c r="HK214" s="22"/>
      <c r="HL214" s="22"/>
      <c r="HM214" s="22"/>
      <c r="HN214" s="22"/>
      <c r="HO214" s="22"/>
      <c r="HP214" s="22"/>
      <c r="HQ214" s="22"/>
      <c r="HR214" s="22"/>
      <c r="HS214" s="22"/>
      <c r="HT214" s="22"/>
      <c r="HU214" s="22"/>
      <c r="HV214" s="22"/>
      <c r="HW214" s="22"/>
      <c r="HX214" s="22"/>
      <c r="HY214" s="22"/>
      <c r="HZ214" s="22"/>
      <c r="IA214" s="22"/>
      <c r="IB214" s="22"/>
      <c r="IC214" s="22"/>
      <c r="ID214" s="22"/>
      <c r="IE214" s="22"/>
      <c r="IF214" s="22"/>
      <c r="IG214" s="22"/>
      <c r="IH214" s="22"/>
      <c r="II214" s="22"/>
    </row>
    <row r="215" spans="1:243" s="41" customFormat="1" x14ac:dyDescent="0.25">
      <c r="A215" s="260"/>
      <c r="B215" s="260"/>
      <c r="C215" s="260"/>
      <c r="D215" s="895" t="s">
        <v>223</v>
      </c>
      <c r="E215" s="895"/>
      <c r="F215" s="895"/>
      <c r="G215" s="895"/>
      <c r="H215" s="260"/>
      <c r="I215" s="43"/>
      <c r="J215" s="43"/>
      <c r="T215" s="44"/>
      <c r="U215" s="44"/>
    </row>
    <row r="216" spans="1:243" s="41" customFormat="1" x14ac:dyDescent="0.25">
      <c r="A216" s="896" t="s">
        <v>83</v>
      </c>
      <c r="B216" s="896"/>
      <c r="C216" s="260"/>
      <c r="D216" s="264"/>
      <c r="E216" s="261"/>
      <c r="F216" s="261" t="s">
        <v>84</v>
      </c>
      <c r="G216" s="261"/>
      <c r="H216" s="260"/>
      <c r="I216" s="45"/>
      <c r="J216" s="45"/>
    </row>
    <row r="217" spans="1:243" s="41" customFormat="1" x14ac:dyDescent="0.25">
      <c r="A217" s="897" t="s">
        <v>85</v>
      </c>
      <c r="B217" s="897"/>
      <c r="C217" s="260"/>
      <c r="D217" s="265"/>
      <c r="E217" s="262"/>
      <c r="F217" s="262" t="s">
        <v>86</v>
      </c>
      <c r="G217" s="262"/>
      <c r="H217" s="260"/>
      <c r="I217" s="46"/>
      <c r="J217" s="46"/>
    </row>
    <row r="218" spans="1:243" s="41" customFormat="1" x14ac:dyDescent="0.25">
      <c r="A218" s="260"/>
      <c r="B218" s="260"/>
      <c r="C218" s="260"/>
      <c r="D218" s="266"/>
      <c r="E218" s="260"/>
      <c r="F218" s="260"/>
      <c r="G218" s="260"/>
      <c r="H218" s="260"/>
      <c r="I218" s="47"/>
    </row>
    <row r="219" spans="1:243" s="41" customFormat="1" x14ac:dyDescent="0.25">
      <c r="A219" s="260"/>
      <c r="B219" s="260"/>
      <c r="C219" s="260"/>
      <c r="D219" s="266"/>
      <c r="E219" s="260"/>
      <c r="F219" s="260"/>
      <c r="G219" s="260"/>
      <c r="H219" s="260"/>
      <c r="I219" s="47"/>
    </row>
    <row r="220" spans="1:243" s="41" customFormat="1" x14ac:dyDescent="0.25">
      <c r="A220" s="260"/>
      <c r="B220" s="260"/>
      <c r="C220" s="260"/>
      <c r="D220" s="266"/>
      <c r="E220" s="260"/>
      <c r="F220" s="260"/>
      <c r="G220" s="260"/>
      <c r="H220" s="260"/>
      <c r="I220" s="47"/>
    </row>
    <row r="221" spans="1:243" s="48" customFormat="1" x14ac:dyDescent="0.25">
      <c r="A221" s="896" t="s">
        <v>87</v>
      </c>
      <c r="B221" s="896"/>
      <c r="C221" s="263"/>
      <c r="D221" s="264"/>
      <c r="E221" s="261"/>
      <c r="F221" s="261" t="s">
        <v>88</v>
      </c>
      <c r="G221" s="261"/>
      <c r="H221" s="263"/>
      <c r="I221" s="49"/>
      <c r="J221" s="49"/>
    </row>
    <row r="222" spans="1:243" x14ac:dyDescent="0.25">
      <c r="E222" s="4"/>
    </row>
    <row r="223" spans="1:243" x14ac:dyDescent="0.25">
      <c r="E223" s="4"/>
    </row>
    <row r="224" spans="1:243" x14ac:dyDescent="0.25">
      <c r="E224" s="4"/>
    </row>
    <row r="225" spans="5:5" x14ac:dyDescent="0.25">
      <c r="E225" s="4"/>
    </row>
    <row r="226" spans="5:5" x14ac:dyDescent="0.25">
      <c r="E226" s="4"/>
    </row>
    <row r="227" spans="5:5" x14ac:dyDescent="0.25">
      <c r="E227" s="4"/>
    </row>
    <row r="228" spans="5:5" x14ac:dyDescent="0.25">
      <c r="E228" s="4"/>
    </row>
    <row r="229" spans="5:5" x14ac:dyDescent="0.25">
      <c r="E229" s="4"/>
    </row>
    <row r="230" spans="5:5" x14ac:dyDescent="0.25">
      <c r="E230" s="4"/>
    </row>
    <row r="231" spans="5:5" x14ac:dyDescent="0.25">
      <c r="E231" s="4"/>
    </row>
    <row r="232" spans="5:5" x14ac:dyDescent="0.25">
      <c r="E232" s="4"/>
    </row>
    <row r="233" spans="5:5" x14ac:dyDescent="0.25">
      <c r="E233" s="4"/>
    </row>
    <row r="234" spans="5:5" x14ac:dyDescent="0.25">
      <c r="E234" s="4"/>
    </row>
    <row r="235" spans="5:5" x14ac:dyDescent="0.25">
      <c r="E235" s="4"/>
    </row>
    <row r="236" spans="5:5" x14ac:dyDescent="0.25">
      <c r="E236" s="4"/>
    </row>
    <row r="237" spans="5:5" x14ac:dyDescent="0.25">
      <c r="E237" s="4"/>
    </row>
    <row r="238" spans="5:5" x14ac:dyDescent="0.25">
      <c r="E238" s="4"/>
    </row>
    <row r="239" spans="5:5" x14ac:dyDescent="0.25">
      <c r="E239" s="4"/>
    </row>
    <row r="240" spans="5:5" x14ac:dyDescent="0.25">
      <c r="E240" s="4"/>
    </row>
    <row r="241" spans="5:5" x14ac:dyDescent="0.25">
      <c r="E241" s="4"/>
    </row>
    <row r="242" spans="5:5" x14ac:dyDescent="0.25">
      <c r="E242" s="4"/>
    </row>
    <row r="243" spans="5:5" x14ac:dyDescent="0.25">
      <c r="E243" s="4"/>
    </row>
    <row r="244" spans="5:5" x14ac:dyDescent="0.25">
      <c r="E244" s="4"/>
    </row>
    <row r="245" spans="5:5" x14ac:dyDescent="0.25">
      <c r="E245" s="4"/>
    </row>
    <row r="246" spans="5:5" x14ac:dyDescent="0.25">
      <c r="E246" s="4"/>
    </row>
    <row r="247" spans="5:5" x14ac:dyDescent="0.25">
      <c r="E247" s="4"/>
    </row>
    <row r="248" spans="5:5" x14ac:dyDescent="0.25">
      <c r="E248" s="4"/>
    </row>
    <row r="249" spans="5:5" x14ac:dyDescent="0.25">
      <c r="E249" s="4"/>
    </row>
    <row r="250" spans="5:5" x14ac:dyDescent="0.25">
      <c r="E250" s="4"/>
    </row>
    <row r="251" spans="5:5" x14ac:dyDescent="0.25">
      <c r="E251" s="4"/>
    </row>
    <row r="252" spans="5:5" x14ac:dyDescent="0.25">
      <c r="E252" s="4"/>
    </row>
  </sheetData>
  <mergeCells count="221">
    <mergeCell ref="E6:E7"/>
    <mergeCell ref="F6:F7"/>
    <mergeCell ref="G6:G7"/>
    <mergeCell ref="A1:A4"/>
    <mergeCell ref="B1:D4"/>
    <mergeCell ref="F1:G1"/>
    <mergeCell ref="F2:G2"/>
    <mergeCell ref="F3:G3"/>
    <mergeCell ref="F4:G4"/>
    <mergeCell ref="A8:B8"/>
    <mergeCell ref="A9:B9"/>
    <mergeCell ref="A10:B10"/>
    <mergeCell ref="A11:B11"/>
    <mergeCell ref="A12:B12"/>
    <mergeCell ref="A13:B13"/>
    <mergeCell ref="A6:B7"/>
    <mergeCell ref="C6:C7"/>
    <mergeCell ref="D6:D7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4:F214"/>
    <mergeCell ref="D215:G215"/>
    <mergeCell ref="A216:B216"/>
    <mergeCell ref="A217:B217"/>
    <mergeCell ref="A221:B221"/>
    <mergeCell ref="A206:B206"/>
    <mergeCell ref="A207:B207"/>
    <mergeCell ref="A208:B208"/>
    <mergeCell ref="A209:B209"/>
    <mergeCell ref="A210:B210"/>
    <mergeCell ref="A212:H212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250"/>
  <sheetViews>
    <sheetView topLeftCell="A209" zoomScale="85" zoomScaleNormal="85" workbookViewId="0">
      <selection activeCell="D256" sqref="D256"/>
    </sheetView>
  </sheetViews>
  <sheetFormatPr defaultColWidth="9.140625" defaultRowHeight="16.5" x14ac:dyDescent="0.25"/>
  <cols>
    <col min="1" max="1" width="18.140625" style="3" customWidth="1"/>
    <col min="2" max="2" width="22.28515625" style="3" customWidth="1"/>
    <col min="3" max="3" width="6.140625" style="4" customWidth="1"/>
    <col min="4" max="4" width="11.28515625" style="4" customWidth="1"/>
    <col min="5" max="5" width="12.28515625" style="180" customWidth="1"/>
    <col min="6" max="6" width="11.7109375" style="180" customWidth="1"/>
    <col min="7" max="8" width="11.7109375" style="5" customWidth="1"/>
    <col min="9" max="9" width="26.28515625" style="22" customWidth="1"/>
    <col min="10" max="10" width="9.140625" style="3"/>
    <col min="11" max="11" width="10.28515625" style="3" bestFit="1" customWidth="1"/>
    <col min="12" max="12" width="10" style="3" bestFit="1" customWidth="1"/>
    <col min="13" max="254" width="9.140625" style="3"/>
    <col min="255" max="255" width="50.28515625" style="3" customWidth="1"/>
    <col min="256" max="256" width="7.140625" style="3" customWidth="1"/>
    <col min="257" max="257" width="13.7109375" style="3" customWidth="1"/>
    <col min="258" max="258" width="15.7109375" style="3" customWidth="1"/>
    <col min="259" max="259" width="16.85546875" style="3" customWidth="1"/>
    <col min="260" max="260" width="13.7109375" style="3" customWidth="1"/>
    <col min="261" max="510" width="9.140625" style="3"/>
    <col min="511" max="511" width="50.28515625" style="3" customWidth="1"/>
    <col min="512" max="512" width="7.140625" style="3" customWidth="1"/>
    <col min="513" max="513" width="13.7109375" style="3" customWidth="1"/>
    <col min="514" max="514" width="15.7109375" style="3" customWidth="1"/>
    <col min="515" max="515" width="16.85546875" style="3" customWidth="1"/>
    <col min="516" max="516" width="13.7109375" style="3" customWidth="1"/>
    <col min="517" max="766" width="9.140625" style="3"/>
    <col min="767" max="767" width="50.28515625" style="3" customWidth="1"/>
    <col min="768" max="768" width="7.140625" style="3" customWidth="1"/>
    <col min="769" max="769" width="13.7109375" style="3" customWidth="1"/>
    <col min="770" max="770" width="15.7109375" style="3" customWidth="1"/>
    <col min="771" max="771" width="16.85546875" style="3" customWidth="1"/>
    <col min="772" max="772" width="13.7109375" style="3" customWidth="1"/>
    <col min="773" max="1022" width="9.140625" style="3"/>
    <col min="1023" max="1023" width="50.28515625" style="3" customWidth="1"/>
    <col min="1024" max="1024" width="7.140625" style="3" customWidth="1"/>
    <col min="1025" max="1025" width="13.7109375" style="3" customWidth="1"/>
    <col min="1026" max="1026" width="15.7109375" style="3" customWidth="1"/>
    <col min="1027" max="1027" width="16.85546875" style="3" customWidth="1"/>
    <col min="1028" max="1028" width="13.7109375" style="3" customWidth="1"/>
    <col min="1029" max="1278" width="9.140625" style="3"/>
    <col min="1279" max="1279" width="50.28515625" style="3" customWidth="1"/>
    <col min="1280" max="1280" width="7.140625" style="3" customWidth="1"/>
    <col min="1281" max="1281" width="13.7109375" style="3" customWidth="1"/>
    <col min="1282" max="1282" width="15.7109375" style="3" customWidth="1"/>
    <col min="1283" max="1283" width="16.85546875" style="3" customWidth="1"/>
    <col min="1284" max="1284" width="13.7109375" style="3" customWidth="1"/>
    <col min="1285" max="1534" width="9.140625" style="3"/>
    <col min="1535" max="1535" width="50.28515625" style="3" customWidth="1"/>
    <col min="1536" max="1536" width="7.140625" style="3" customWidth="1"/>
    <col min="1537" max="1537" width="13.7109375" style="3" customWidth="1"/>
    <col min="1538" max="1538" width="15.7109375" style="3" customWidth="1"/>
    <col min="1539" max="1539" width="16.85546875" style="3" customWidth="1"/>
    <col min="1540" max="1540" width="13.7109375" style="3" customWidth="1"/>
    <col min="1541" max="1790" width="9.140625" style="3"/>
    <col min="1791" max="1791" width="50.28515625" style="3" customWidth="1"/>
    <col min="1792" max="1792" width="7.140625" style="3" customWidth="1"/>
    <col min="1793" max="1793" width="13.7109375" style="3" customWidth="1"/>
    <col min="1794" max="1794" width="15.7109375" style="3" customWidth="1"/>
    <col min="1795" max="1795" width="16.85546875" style="3" customWidth="1"/>
    <col min="1796" max="1796" width="13.7109375" style="3" customWidth="1"/>
    <col min="1797" max="2046" width="9.140625" style="3"/>
    <col min="2047" max="2047" width="50.28515625" style="3" customWidth="1"/>
    <col min="2048" max="2048" width="7.140625" style="3" customWidth="1"/>
    <col min="2049" max="2049" width="13.7109375" style="3" customWidth="1"/>
    <col min="2050" max="2050" width="15.7109375" style="3" customWidth="1"/>
    <col min="2051" max="2051" width="16.85546875" style="3" customWidth="1"/>
    <col min="2052" max="2052" width="13.7109375" style="3" customWidth="1"/>
    <col min="2053" max="2302" width="9.140625" style="3"/>
    <col min="2303" max="2303" width="50.28515625" style="3" customWidth="1"/>
    <col min="2304" max="2304" width="7.140625" style="3" customWidth="1"/>
    <col min="2305" max="2305" width="13.7109375" style="3" customWidth="1"/>
    <col min="2306" max="2306" width="15.7109375" style="3" customWidth="1"/>
    <col min="2307" max="2307" width="16.85546875" style="3" customWidth="1"/>
    <col min="2308" max="2308" width="13.7109375" style="3" customWidth="1"/>
    <col min="2309" max="2558" width="9.140625" style="3"/>
    <col min="2559" max="2559" width="50.28515625" style="3" customWidth="1"/>
    <col min="2560" max="2560" width="7.140625" style="3" customWidth="1"/>
    <col min="2561" max="2561" width="13.7109375" style="3" customWidth="1"/>
    <col min="2562" max="2562" width="15.7109375" style="3" customWidth="1"/>
    <col min="2563" max="2563" width="16.85546875" style="3" customWidth="1"/>
    <col min="2564" max="2564" width="13.7109375" style="3" customWidth="1"/>
    <col min="2565" max="2814" width="9.140625" style="3"/>
    <col min="2815" max="2815" width="50.28515625" style="3" customWidth="1"/>
    <col min="2816" max="2816" width="7.140625" style="3" customWidth="1"/>
    <col min="2817" max="2817" width="13.7109375" style="3" customWidth="1"/>
    <col min="2818" max="2818" width="15.7109375" style="3" customWidth="1"/>
    <col min="2819" max="2819" width="16.85546875" style="3" customWidth="1"/>
    <col min="2820" max="2820" width="13.7109375" style="3" customWidth="1"/>
    <col min="2821" max="3070" width="9.140625" style="3"/>
    <col min="3071" max="3071" width="50.28515625" style="3" customWidth="1"/>
    <col min="3072" max="3072" width="7.140625" style="3" customWidth="1"/>
    <col min="3073" max="3073" width="13.7109375" style="3" customWidth="1"/>
    <col min="3074" max="3074" width="15.7109375" style="3" customWidth="1"/>
    <col min="3075" max="3075" width="16.85546875" style="3" customWidth="1"/>
    <col min="3076" max="3076" width="13.7109375" style="3" customWidth="1"/>
    <col min="3077" max="3326" width="9.140625" style="3"/>
    <col min="3327" max="3327" width="50.28515625" style="3" customWidth="1"/>
    <col min="3328" max="3328" width="7.140625" style="3" customWidth="1"/>
    <col min="3329" max="3329" width="13.7109375" style="3" customWidth="1"/>
    <col min="3330" max="3330" width="15.7109375" style="3" customWidth="1"/>
    <col min="3331" max="3331" width="16.85546875" style="3" customWidth="1"/>
    <col min="3332" max="3332" width="13.7109375" style="3" customWidth="1"/>
    <col min="3333" max="3582" width="9.140625" style="3"/>
    <col min="3583" max="3583" width="50.28515625" style="3" customWidth="1"/>
    <col min="3584" max="3584" width="7.140625" style="3" customWidth="1"/>
    <col min="3585" max="3585" width="13.7109375" style="3" customWidth="1"/>
    <col min="3586" max="3586" width="15.7109375" style="3" customWidth="1"/>
    <col min="3587" max="3587" width="16.85546875" style="3" customWidth="1"/>
    <col min="3588" max="3588" width="13.7109375" style="3" customWidth="1"/>
    <col min="3589" max="3838" width="9.140625" style="3"/>
    <col min="3839" max="3839" width="50.28515625" style="3" customWidth="1"/>
    <col min="3840" max="3840" width="7.140625" style="3" customWidth="1"/>
    <col min="3841" max="3841" width="13.7109375" style="3" customWidth="1"/>
    <col min="3842" max="3842" width="15.7109375" style="3" customWidth="1"/>
    <col min="3843" max="3843" width="16.85546875" style="3" customWidth="1"/>
    <col min="3844" max="3844" width="13.7109375" style="3" customWidth="1"/>
    <col min="3845" max="4094" width="9.140625" style="3"/>
    <col min="4095" max="4095" width="50.28515625" style="3" customWidth="1"/>
    <col min="4096" max="4096" width="7.140625" style="3" customWidth="1"/>
    <col min="4097" max="4097" width="13.7109375" style="3" customWidth="1"/>
    <col min="4098" max="4098" width="15.7109375" style="3" customWidth="1"/>
    <col min="4099" max="4099" width="16.85546875" style="3" customWidth="1"/>
    <col min="4100" max="4100" width="13.7109375" style="3" customWidth="1"/>
    <col min="4101" max="4350" width="9.140625" style="3"/>
    <col min="4351" max="4351" width="50.28515625" style="3" customWidth="1"/>
    <col min="4352" max="4352" width="7.140625" style="3" customWidth="1"/>
    <col min="4353" max="4353" width="13.7109375" style="3" customWidth="1"/>
    <col min="4354" max="4354" width="15.7109375" style="3" customWidth="1"/>
    <col min="4355" max="4355" width="16.85546875" style="3" customWidth="1"/>
    <col min="4356" max="4356" width="13.7109375" style="3" customWidth="1"/>
    <col min="4357" max="4606" width="9.140625" style="3"/>
    <col min="4607" max="4607" width="50.28515625" style="3" customWidth="1"/>
    <col min="4608" max="4608" width="7.140625" style="3" customWidth="1"/>
    <col min="4609" max="4609" width="13.7109375" style="3" customWidth="1"/>
    <col min="4610" max="4610" width="15.7109375" style="3" customWidth="1"/>
    <col min="4611" max="4611" width="16.85546875" style="3" customWidth="1"/>
    <col min="4612" max="4612" width="13.7109375" style="3" customWidth="1"/>
    <col min="4613" max="4862" width="9.140625" style="3"/>
    <col min="4863" max="4863" width="50.28515625" style="3" customWidth="1"/>
    <col min="4864" max="4864" width="7.140625" style="3" customWidth="1"/>
    <col min="4865" max="4865" width="13.7109375" style="3" customWidth="1"/>
    <col min="4866" max="4866" width="15.7109375" style="3" customWidth="1"/>
    <col min="4867" max="4867" width="16.85546875" style="3" customWidth="1"/>
    <col min="4868" max="4868" width="13.7109375" style="3" customWidth="1"/>
    <col min="4869" max="5118" width="9.140625" style="3"/>
    <col min="5119" max="5119" width="50.28515625" style="3" customWidth="1"/>
    <col min="5120" max="5120" width="7.140625" style="3" customWidth="1"/>
    <col min="5121" max="5121" width="13.7109375" style="3" customWidth="1"/>
    <col min="5122" max="5122" width="15.7109375" style="3" customWidth="1"/>
    <col min="5123" max="5123" width="16.85546875" style="3" customWidth="1"/>
    <col min="5124" max="5124" width="13.7109375" style="3" customWidth="1"/>
    <col min="5125" max="5374" width="9.140625" style="3"/>
    <col min="5375" max="5375" width="50.28515625" style="3" customWidth="1"/>
    <col min="5376" max="5376" width="7.140625" style="3" customWidth="1"/>
    <col min="5377" max="5377" width="13.7109375" style="3" customWidth="1"/>
    <col min="5378" max="5378" width="15.7109375" style="3" customWidth="1"/>
    <col min="5379" max="5379" width="16.85546875" style="3" customWidth="1"/>
    <col min="5380" max="5380" width="13.7109375" style="3" customWidth="1"/>
    <col min="5381" max="5630" width="9.140625" style="3"/>
    <col min="5631" max="5631" width="50.28515625" style="3" customWidth="1"/>
    <col min="5632" max="5632" width="7.140625" style="3" customWidth="1"/>
    <col min="5633" max="5633" width="13.7109375" style="3" customWidth="1"/>
    <col min="5634" max="5634" width="15.7109375" style="3" customWidth="1"/>
    <col min="5635" max="5635" width="16.85546875" style="3" customWidth="1"/>
    <col min="5636" max="5636" width="13.7109375" style="3" customWidth="1"/>
    <col min="5637" max="5886" width="9.140625" style="3"/>
    <col min="5887" max="5887" width="50.28515625" style="3" customWidth="1"/>
    <col min="5888" max="5888" width="7.140625" style="3" customWidth="1"/>
    <col min="5889" max="5889" width="13.7109375" style="3" customWidth="1"/>
    <col min="5890" max="5890" width="15.7109375" style="3" customWidth="1"/>
    <col min="5891" max="5891" width="16.85546875" style="3" customWidth="1"/>
    <col min="5892" max="5892" width="13.7109375" style="3" customWidth="1"/>
    <col min="5893" max="6142" width="9.140625" style="3"/>
    <col min="6143" max="6143" width="50.28515625" style="3" customWidth="1"/>
    <col min="6144" max="6144" width="7.140625" style="3" customWidth="1"/>
    <col min="6145" max="6145" width="13.7109375" style="3" customWidth="1"/>
    <col min="6146" max="6146" width="15.7109375" style="3" customWidth="1"/>
    <col min="6147" max="6147" width="16.85546875" style="3" customWidth="1"/>
    <col min="6148" max="6148" width="13.7109375" style="3" customWidth="1"/>
    <col min="6149" max="6398" width="9.140625" style="3"/>
    <col min="6399" max="6399" width="50.28515625" style="3" customWidth="1"/>
    <col min="6400" max="6400" width="7.140625" style="3" customWidth="1"/>
    <col min="6401" max="6401" width="13.7109375" style="3" customWidth="1"/>
    <col min="6402" max="6402" width="15.7109375" style="3" customWidth="1"/>
    <col min="6403" max="6403" width="16.85546875" style="3" customWidth="1"/>
    <col min="6404" max="6404" width="13.7109375" style="3" customWidth="1"/>
    <col min="6405" max="6654" width="9.140625" style="3"/>
    <col min="6655" max="6655" width="50.28515625" style="3" customWidth="1"/>
    <col min="6656" max="6656" width="7.140625" style="3" customWidth="1"/>
    <col min="6657" max="6657" width="13.7109375" style="3" customWidth="1"/>
    <col min="6658" max="6658" width="15.7109375" style="3" customWidth="1"/>
    <col min="6659" max="6659" width="16.85546875" style="3" customWidth="1"/>
    <col min="6660" max="6660" width="13.7109375" style="3" customWidth="1"/>
    <col min="6661" max="6910" width="9.140625" style="3"/>
    <col min="6911" max="6911" width="50.28515625" style="3" customWidth="1"/>
    <col min="6912" max="6912" width="7.140625" style="3" customWidth="1"/>
    <col min="6913" max="6913" width="13.7109375" style="3" customWidth="1"/>
    <col min="6914" max="6914" width="15.7109375" style="3" customWidth="1"/>
    <col min="6915" max="6915" width="16.85546875" style="3" customWidth="1"/>
    <col min="6916" max="6916" width="13.7109375" style="3" customWidth="1"/>
    <col min="6917" max="7166" width="9.140625" style="3"/>
    <col min="7167" max="7167" width="50.28515625" style="3" customWidth="1"/>
    <col min="7168" max="7168" width="7.140625" style="3" customWidth="1"/>
    <col min="7169" max="7169" width="13.7109375" style="3" customWidth="1"/>
    <col min="7170" max="7170" width="15.7109375" style="3" customWidth="1"/>
    <col min="7171" max="7171" width="16.85546875" style="3" customWidth="1"/>
    <col min="7172" max="7172" width="13.7109375" style="3" customWidth="1"/>
    <col min="7173" max="7422" width="9.140625" style="3"/>
    <col min="7423" max="7423" width="50.28515625" style="3" customWidth="1"/>
    <col min="7424" max="7424" width="7.140625" style="3" customWidth="1"/>
    <col min="7425" max="7425" width="13.7109375" style="3" customWidth="1"/>
    <col min="7426" max="7426" width="15.7109375" style="3" customWidth="1"/>
    <col min="7427" max="7427" width="16.85546875" style="3" customWidth="1"/>
    <col min="7428" max="7428" width="13.7109375" style="3" customWidth="1"/>
    <col min="7429" max="7678" width="9.140625" style="3"/>
    <col min="7679" max="7679" width="50.28515625" style="3" customWidth="1"/>
    <col min="7680" max="7680" width="7.140625" style="3" customWidth="1"/>
    <col min="7681" max="7681" width="13.7109375" style="3" customWidth="1"/>
    <col min="7682" max="7682" width="15.7109375" style="3" customWidth="1"/>
    <col min="7683" max="7683" width="16.85546875" style="3" customWidth="1"/>
    <col min="7684" max="7684" width="13.7109375" style="3" customWidth="1"/>
    <col min="7685" max="7934" width="9.140625" style="3"/>
    <col min="7935" max="7935" width="50.28515625" style="3" customWidth="1"/>
    <col min="7936" max="7936" width="7.140625" style="3" customWidth="1"/>
    <col min="7937" max="7937" width="13.7109375" style="3" customWidth="1"/>
    <col min="7938" max="7938" width="15.7109375" style="3" customWidth="1"/>
    <col min="7939" max="7939" width="16.85546875" style="3" customWidth="1"/>
    <col min="7940" max="7940" width="13.7109375" style="3" customWidth="1"/>
    <col min="7941" max="8190" width="9.140625" style="3"/>
    <col min="8191" max="8191" width="50.28515625" style="3" customWidth="1"/>
    <col min="8192" max="8192" width="7.140625" style="3" customWidth="1"/>
    <col min="8193" max="8193" width="13.7109375" style="3" customWidth="1"/>
    <col min="8194" max="8194" width="15.7109375" style="3" customWidth="1"/>
    <col min="8195" max="8195" width="16.85546875" style="3" customWidth="1"/>
    <col min="8196" max="8196" width="13.7109375" style="3" customWidth="1"/>
    <col min="8197" max="8446" width="9.140625" style="3"/>
    <col min="8447" max="8447" width="50.28515625" style="3" customWidth="1"/>
    <col min="8448" max="8448" width="7.140625" style="3" customWidth="1"/>
    <col min="8449" max="8449" width="13.7109375" style="3" customWidth="1"/>
    <col min="8450" max="8450" width="15.7109375" style="3" customWidth="1"/>
    <col min="8451" max="8451" width="16.85546875" style="3" customWidth="1"/>
    <col min="8452" max="8452" width="13.7109375" style="3" customWidth="1"/>
    <col min="8453" max="8702" width="9.140625" style="3"/>
    <col min="8703" max="8703" width="50.28515625" style="3" customWidth="1"/>
    <col min="8704" max="8704" width="7.140625" style="3" customWidth="1"/>
    <col min="8705" max="8705" width="13.7109375" style="3" customWidth="1"/>
    <col min="8706" max="8706" width="15.7109375" style="3" customWidth="1"/>
    <col min="8707" max="8707" width="16.85546875" style="3" customWidth="1"/>
    <col min="8708" max="8708" width="13.7109375" style="3" customWidth="1"/>
    <col min="8709" max="8958" width="9.140625" style="3"/>
    <col min="8959" max="8959" width="50.28515625" style="3" customWidth="1"/>
    <col min="8960" max="8960" width="7.140625" style="3" customWidth="1"/>
    <col min="8961" max="8961" width="13.7109375" style="3" customWidth="1"/>
    <col min="8962" max="8962" width="15.7109375" style="3" customWidth="1"/>
    <col min="8963" max="8963" width="16.85546875" style="3" customWidth="1"/>
    <col min="8964" max="8964" width="13.7109375" style="3" customWidth="1"/>
    <col min="8965" max="9214" width="9.140625" style="3"/>
    <col min="9215" max="9215" width="50.28515625" style="3" customWidth="1"/>
    <col min="9216" max="9216" width="7.140625" style="3" customWidth="1"/>
    <col min="9217" max="9217" width="13.7109375" style="3" customWidth="1"/>
    <col min="9218" max="9218" width="15.7109375" style="3" customWidth="1"/>
    <col min="9219" max="9219" width="16.85546875" style="3" customWidth="1"/>
    <col min="9220" max="9220" width="13.7109375" style="3" customWidth="1"/>
    <col min="9221" max="9470" width="9.140625" style="3"/>
    <col min="9471" max="9471" width="50.28515625" style="3" customWidth="1"/>
    <col min="9472" max="9472" width="7.140625" style="3" customWidth="1"/>
    <col min="9473" max="9473" width="13.7109375" style="3" customWidth="1"/>
    <col min="9474" max="9474" width="15.7109375" style="3" customWidth="1"/>
    <col min="9475" max="9475" width="16.85546875" style="3" customWidth="1"/>
    <col min="9476" max="9476" width="13.7109375" style="3" customWidth="1"/>
    <col min="9477" max="9726" width="9.140625" style="3"/>
    <col min="9727" max="9727" width="50.28515625" style="3" customWidth="1"/>
    <col min="9728" max="9728" width="7.140625" style="3" customWidth="1"/>
    <col min="9729" max="9729" width="13.7109375" style="3" customWidth="1"/>
    <col min="9730" max="9730" width="15.7109375" style="3" customWidth="1"/>
    <col min="9731" max="9731" width="16.85546875" style="3" customWidth="1"/>
    <col min="9732" max="9732" width="13.7109375" style="3" customWidth="1"/>
    <col min="9733" max="9982" width="9.140625" style="3"/>
    <col min="9983" max="9983" width="50.28515625" style="3" customWidth="1"/>
    <col min="9984" max="9984" width="7.140625" style="3" customWidth="1"/>
    <col min="9985" max="9985" width="13.7109375" style="3" customWidth="1"/>
    <col min="9986" max="9986" width="15.7109375" style="3" customWidth="1"/>
    <col min="9987" max="9987" width="16.85546875" style="3" customWidth="1"/>
    <col min="9988" max="9988" width="13.7109375" style="3" customWidth="1"/>
    <col min="9989" max="10238" width="9.140625" style="3"/>
    <col min="10239" max="10239" width="50.28515625" style="3" customWidth="1"/>
    <col min="10240" max="10240" width="7.140625" style="3" customWidth="1"/>
    <col min="10241" max="10241" width="13.7109375" style="3" customWidth="1"/>
    <col min="10242" max="10242" width="15.7109375" style="3" customWidth="1"/>
    <col min="10243" max="10243" width="16.85546875" style="3" customWidth="1"/>
    <col min="10244" max="10244" width="13.7109375" style="3" customWidth="1"/>
    <col min="10245" max="10494" width="9.140625" style="3"/>
    <col min="10495" max="10495" width="50.28515625" style="3" customWidth="1"/>
    <col min="10496" max="10496" width="7.140625" style="3" customWidth="1"/>
    <col min="10497" max="10497" width="13.7109375" style="3" customWidth="1"/>
    <col min="10498" max="10498" width="15.7109375" style="3" customWidth="1"/>
    <col min="10499" max="10499" width="16.85546875" style="3" customWidth="1"/>
    <col min="10500" max="10500" width="13.7109375" style="3" customWidth="1"/>
    <col min="10501" max="10750" width="9.140625" style="3"/>
    <col min="10751" max="10751" width="50.28515625" style="3" customWidth="1"/>
    <col min="10752" max="10752" width="7.140625" style="3" customWidth="1"/>
    <col min="10753" max="10753" width="13.7109375" style="3" customWidth="1"/>
    <col min="10754" max="10754" width="15.7109375" style="3" customWidth="1"/>
    <col min="10755" max="10755" width="16.85546875" style="3" customWidth="1"/>
    <col min="10756" max="10756" width="13.7109375" style="3" customWidth="1"/>
    <col min="10757" max="11006" width="9.140625" style="3"/>
    <col min="11007" max="11007" width="50.28515625" style="3" customWidth="1"/>
    <col min="11008" max="11008" width="7.140625" style="3" customWidth="1"/>
    <col min="11009" max="11009" width="13.7109375" style="3" customWidth="1"/>
    <col min="11010" max="11010" width="15.7109375" style="3" customWidth="1"/>
    <col min="11011" max="11011" width="16.85546875" style="3" customWidth="1"/>
    <col min="11012" max="11012" width="13.7109375" style="3" customWidth="1"/>
    <col min="11013" max="11262" width="9.140625" style="3"/>
    <col min="11263" max="11263" width="50.28515625" style="3" customWidth="1"/>
    <col min="11264" max="11264" width="7.140625" style="3" customWidth="1"/>
    <col min="11265" max="11265" width="13.7109375" style="3" customWidth="1"/>
    <col min="11266" max="11266" width="15.7109375" style="3" customWidth="1"/>
    <col min="11267" max="11267" width="16.85546875" style="3" customWidth="1"/>
    <col min="11268" max="11268" width="13.7109375" style="3" customWidth="1"/>
    <col min="11269" max="11518" width="9.140625" style="3"/>
    <col min="11519" max="11519" width="50.28515625" style="3" customWidth="1"/>
    <col min="11520" max="11520" width="7.140625" style="3" customWidth="1"/>
    <col min="11521" max="11521" width="13.7109375" style="3" customWidth="1"/>
    <col min="11522" max="11522" width="15.7109375" style="3" customWidth="1"/>
    <col min="11523" max="11523" width="16.85546875" style="3" customWidth="1"/>
    <col min="11524" max="11524" width="13.7109375" style="3" customWidth="1"/>
    <col min="11525" max="11774" width="9.140625" style="3"/>
    <col min="11775" max="11775" width="50.28515625" style="3" customWidth="1"/>
    <col min="11776" max="11776" width="7.140625" style="3" customWidth="1"/>
    <col min="11777" max="11777" width="13.7109375" style="3" customWidth="1"/>
    <col min="11778" max="11778" width="15.7109375" style="3" customWidth="1"/>
    <col min="11779" max="11779" width="16.85546875" style="3" customWidth="1"/>
    <col min="11780" max="11780" width="13.7109375" style="3" customWidth="1"/>
    <col min="11781" max="12030" width="9.140625" style="3"/>
    <col min="12031" max="12031" width="50.28515625" style="3" customWidth="1"/>
    <col min="12032" max="12032" width="7.140625" style="3" customWidth="1"/>
    <col min="12033" max="12033" width="13.7109375" style="3" customWidth="1"/>
    <col min="12034" max="12034" width="15.7109375" style="3" customWidth="1"/>
    <col min="12035" max="12035" width="16.85546875" style="3" customWidth="1"/>
    <col min="12036" max="12036" width="13.7109375" style="3" customWidth="1"/>
    <col min="12037" max="12286" width="9.140625" style="3"/>
    <col min="12287" max="12287" width="50.28515625" style="3" customWidth="1"/>
    <col min="12288" max="12288" width="7.140625" style="3" customWidth="1"/>
    <col min="12289" max="12289" width="13.7109375" style="3" customWidth="1"/>
    <col min="12290" max="12290" width="15.7109375" style="3" customWidth="1"/>
    <col min="12291" max="12291" width="16.85546875" style="3" customWidth="1"/>
    <col min="12292" max="12292" width="13.7109375" style="3" customWidth="1"/>
    <col min="12293" max="12542" width="9.140625" style="3"/>
    <col min="12543" max="12543" width="50.28515625" style="3" customWidth="1"/>
    <col min="12544" max="12544" width="7.140625" style="3" customWidth="1"/>
    <col min="12545" max="12545" width="13.7109375" style="3" customWidth="1"/>
    <col min="12546" max="12546" width="15.7109375" style="3" customWidth="1"/>
    <col min="12547" max="12547" width="16.85546875" style="3" customWidth="1"/>
    <col min="12548" max="12548" width="13.7109375" style="3" customWidth="1"/>
    <col min="12549" max="12798" width="9.140625" style="3"/>
    <col min="12799" max="12799" width="50.28515625" style="3" customWidth="1"/>
    <col min="12800" max="12800" width="7.140625" style="3" customWidth="1"/>
    <col min="12801" max="12801" width="13.7109375" style="3" customWidth="1"/>
    <col min="12802" max="12802" width="15.7109375" style="3" customWidth="1"/>
    <col min="12803" max="12803" width="16.85546875" style="3" customWidth="1"/>
    <col min="12804" max="12804" width="13.7109375" style="3" customWidth="1"/>
    <col min="12805" max="13054" width="9.140625" style="3"/>
    <col min="13055" max="13055" width="50.28515625" style="3" customWidth="1"/>
    <col min="13056" max="13056" width="7.140625" style="3" customWidth="1"/>
    <col min="13057" max="13057" width="13.7109375" style="3" customWidth="1"/>
    <col min="13058" max="13058" width="15.7109375" style="3" customWidth="1"/>
    <col min="13059" max="13059" width="16.85546875" style="3" customWidth="1"/>
    <col min="13060" max="13060" width="13.7109375" style="3" customWidth="1"/>
    <col min="13061" max="13310" width="9.140625" style="3"/>
    <col min="13311" max="13311" width="50.28515625" style="3" customWidth="1"/>
    <col min="13312" max="13312" width="7.140625" style="3" customWidth="1"/>
    <col min="13313" max="13313" width="13.7109375" style="3" customWidth="1"/>
    <col min="13314" max="13314" width="15.7109375" style="3" customWidth="1"/>
    <col min="13315" max="13315" width="16.85546875" style="3" customWidth="1"/>
    <col min="13316" max="13316" width="13.7109375" style="3" customWidth="1"/>
    <col min="13317" max="13566" width="9.140625" style="3"/>
    <col min="13567" max="13567" width="50.28515625" style="3" customWidth="1"/>
    <col min="13568" max="13568" width="7.140625" style="3" customWidth="1"/>
    <col min="13569" max="13569" width="13.7109375" style="3" customWidth="1"/>
    <col min="13570" max="13570" width="15.7109375" style="3" customWidth="1"/>
    <col min="13571" max="13571" width="16.85546875" style="3" customWidth="1"/>
    <col min="13572" max="13572" width="13.7109375" style="3" customWidth="1"/>
    <col min="13573" max="13822" width="9.140625" style="3"/>
    <col min="13823" max="13823" width="50.28515625" style="3" customWidth="1"/>
    <col min="13824" max="13824" width="7.140625" style="3" customWidth="1"/>
    <col min="13825" max="13825" width="13.7109375" style="3" customWidth="1"/>
    <col min="13826" max="13826" width="15.7109375" style="3" customWidth="1"/>
    <col min="13827" max="13827" width="16.85546875" style="3" customWidth="1"/>
    <col min="13828" max="13828" width="13.7109375" style="3" customWidth="1"/>
    <col min="13829" max="14078" width="9.140625" style="3"/>
    <col min="14079" max="14079" width="50.28515625" style="3" customWidth="1"/>
    <col min="14080" max="14080" width="7.140625" style="3" customWidth="1"/>
    <col min="14081" max="14081" width="13.7109375" style="3" customWidth="1"/>
    <col min="14082" max="14082" width="15.7109375" style="3" customWidth="1"/>
    <col min="14083" max="14083" width="16.85546875" style="3" customWidth="1"/>
    <col min="14084" max="14084" width="13.7109375" style="3" customWidth="1"/>
    <col min="14085" max="14334" width="9.140625" style="3"/>
    <col min="14335" max="14335" width="50.28515625" style="3" customWidth="1"/>
    <col min="14336" max="14336" width="7.140625" style="3" customWidth="1"/>
    <col min="14337" max="14337" width="13.7109375" style="3" customWidth="1"/>
    <col min="14338" max="14338" width="15.7109375" style="3" customWidth="1"/>
    <col min="14339" max="14339" width="16.85546875" style="3" customWidth="1"/>
    <col min="14340" max="14340" width="13.7109375" style="3" customWidth="1"/>
    <col min="14341" max="14590" width="9.140625" style="3"/>
    <col min="14591" max="14591" width="50.28515625" style="3" customWidth="1"/>
    <col min="14592" max="14592" width="7.140625" style="3" customWidth="1"/>
    <col min="14593" max="14593" width="13.7109375" style="3" customWidth="1"/>
    <col min="14594" max="14594" width="15.7109375" style="3" customWidth="1"/>
    <col min="14595" max="14595" width="16.85546875" style="3" customWidth="1"/>
    <col min="14596" max="14596" width="13.7109375" style="3" customWidth="1"/>
    <col min="14597" max="14846" width="9.140625" style="3"/>
    <col min="14847" max="14847" width="50.28515625" style="3" customWidth="1"/>
    <col min="14848" max="14848" width="7.140625" style="3" customWidth="1"/>
    <col min="14849" max="14849" width="13.7109375" style="3" customWidth="1"/>
    <col min="14850" max="14850" width="15.7109375" style="3" customWidth="1"/>
    <col min="14851" max="14851" width="16.85546875" style="3" customWidth="1"/>
    <col min="14852" max="14852" width="13.7109375" style="3" customWidth="1"/>
    <col min="14853" max="15102" width="9.140625" style="3"/>
    <col min="15103" max="15103" width="50.28515625" style="3" customWidth="1"/>
    <col min="15104" max="15104" width="7.140625" style="3" customWidth="1"/>
    <col min="15105" max="15105" width="13.7109375" style="3" customWidth="1"/>
    <col min="15106" max="15106" width="15.7109375" style="3" customWidth="1"/>
    <col min="15107" max="15107" width="16.85546875" style="3" customWidth="1"/>
    <col min="15108" max="15108" width="13.7109375" style="3" customWidth="1"/>
    <col min="15109" max="15358" width="9.140625" style="3"/>
    <col min="15359" max="15359" width="50.28515625" style="3" customWidth="1"/>
    <col min="15360" max="15360" width="7.140625" style="3" customWidth="1"/>
    <col min="15361" max="15361" width="13.7109375" style="3" customWidth="1"/>
    <col min="15362" max="15362" width="15.7109375" style="3" customWidth="1"/>
    <col min="15363" max="15363" width="16.85546875" style="3" customWidth="1"/>
    <col min="15364" max="15364" width="13.7109375" style="3" customWidth="1"/>
    <col min="15365" max="15614" width="9.140625" style="3"/>
    <col min="15615" max="15615" width="50.28515625" style="3" customWidth="1"/>
    <col min="15616" max="15616" width="7.140625" style="3" customWidth="1"/>
    <col min="15617" max="15617" width="13.7109375" style="3" customWidth="1"/>
    <col min="15618" max="15618" width="15.7109375" style="3" customWidth="1"/>
    <col min="15619" max="15619" width="16.85546875" style="3" customWidth="1"/>
    <col min="15620" max="15620" width="13.7109375" style="3" customWidth="1"/>
    <col min="15621" max="15870" width="9.140625" style="3"/>
    <col min="15871" max="15871" width="50.28515625" style="3" customWidth="1"/>
    <col min="15872" max="15872" width="7.140625" style="3" customWidth="1"/>
    <col min="15873" max="15873" width="13.7109375" style="3" customWidth="1"/>
    <col min="15874" max="15874" width="15.7109375" style="3" customWidth="1"/>
    <col min="15875" max="15875" width="16.85546875" style="3" customWidth="1"/>
    <col min="15876" max="15876" width="13.7109375" style="3" customWidth="1"/>
    <col min="15877" max="16126" width="9.140625" style="3"/>
    <col min="16127" max="16127" width="50.28515625" style="3" customWidth="1"/>
    <col min="16128" max="16128" width="7.140625" style="3" customWidth="1"/>
    <col min="16129" max="16129" width="13.7109375" style="3" customWidth="1"/>
    <col min="16130" max="16130" width="15.7109375" style="3" customWidth="1"/>
    <col min="16131" max="16131" width="16.85546875" style="3" customWidth="1"/>
    <col min="16132" max="16132" width="13.7109375" style="3" customWidth="1"/>
    <col min="16133" max="16384" width="9.140625" style="3"/>
  </cols>
  <sheetData>
    <row r="1" spans="1:12" s="2" customFormat="1" ht="18.75" customHeight="1" x14ac:dyDescent="0.2">
      <c r="A1" s="876"/>
      <c r="B1" s="921" t="s">
        <v>501</v>
      </c>
      <c r="C1" s="921"/>
      <c r="D1" s="921"/>
      <c r="E1" s="921"/>
      <c r="F1" s="921"/>
      <c r="G1" s="918" t="s">
        <v>1</v>
      </c>
      <c r="H1" s="918"/>
      <c r="I1" s="569" t="s">
        <v>2</v>
      </c>
    </row>
    <row r="2" spans="1:12" s="2" customFormat="1" ht="18.75" customHeight="1" x14ac:dyDescent="0.2">
      <c r="A2" s="876"/>
      <c r="B2" s="921"/>
      <c r="C2" s="921"/>
      <c r="D2" s="921"/>
      <c r="E2" s="921"/>
      <c r="F2" s="921"/>
      <c r="G2" s="918" t="s">
        <v>3</v>
      </c>
      <c r="H2" s="918"/>
      <c r="I2" s="569">
        <v>2</v>
      </c>
    </row>
    <row r="3" spans="1:12" s="2" customFormat="1" ht="18.75" customHeight="1" x14ac:dyDescent="0.2">
      <c r="A3" s="876"/>
      <c r="B3" s="921"/>
      <c r="C3" s="921"/>
      <c r="D3" s="921"/>
      <c r="E3" s="921"/>
      <c r="F3" s="921"/>
      <c r="G3" s="918" t="s">
        <v>4</v>
      </c>
      <c r="H3" s="918"/>
      <c r="I3" s="570">
        <v>43164</v>
      </c>
    </row>
    <row r="4" spans="1:12" s="2" customFormat="1" ht="24" customHeight="1" x14ac:dyDescent="0.2">
      <c r="A4" s="876"/>
      <c r="B4" s="921"/>
      <c r="C4" s="921"/>
      <c r="D4" s="921"/>
      <c r="E4" s="921"/>
      <c r="F4" s="921"/>
      <c r="G4" s="918" t="s">
        <v>5</v>
      </c>
      <c r="H4" s="918"/>
      <c r="I4" s="569">
        <v>1</v>
      </c>
    </row>
    <row r="6" spans="1:12" s="7" customFormat="1" ht="15.75" x14ac:dyDescent="0.25">
      <c r="A6" s="871" t="s">
        <v>6</v>
      </c>
      <c r="B6" s="872"/>
      <c r="C6" s="875" t="s">
        <v>7</v>
      </c>
      <c r="D6" s="875" t="s">
        <v>489</v>
      </c>
      <c r="E6" s="904" t="s">
        <v>496</v>
      </c>
      <c r="F6" s="884" t="s">
        <v>498</v>
      </c>
      <c r="G6" s="875" t="s">
        <v>234</v>
      </c>
      <c r="H6" s="875" t="s">
        <v>497</v>
      </c>
      <c r="I6" s="875" t="s">
        <v>11</v>
      </c>
    </row>
    <row r="7" spans="1:12" s="7" customFormat="1" ht="43.5" customHeight="1" x14ac:dyDescent="0.25">
      <c r="A7" s="873"/>
      <c r="B7" s="874"/>
      <c r="C7" s="875"/>
      <c r="D7" s="875"/>
      <c r="E7" s="905"/>
      <c r="F7" s="884"/>
      <c r="G7" s="875"/>
      <c r="H7" s="875"/>
      <c r="I7" s="875"/>
    </row>
    <row r="8" spans="1:12" s="2" customFormat="1" ht="25.5" x14ac:dyDescent="0.2">
      <c r="A8" s="882"/>
      <c r="B8" s="883"/>
      <c r="C8" s="8"/>
      <c r="D8" s="8" t="s">
        <v>12</v>
      </c>
      <c r="E8" s="161" t="s">
        <v>13</v>
      </c>
      <c r="F8" s="161" t="s">
        <v>346</v>
      </c>
      <c r="G8" s="161" t="s">
        <v>347</v>
      </c>
      <c r="H8" s="8" t="s">
        <v>348</v>
      </c>
      <c r="I8" s="502"/>
    </row>
    <row r="9" spans="1:12" x14ac:dyDescent="0.25">
      <c r="A9" s="869" t="s">
        <v>15</v>
      </c>
      <c r="B9" s="870"/>
      <c r="C9" s="10"/>
      <c r="D9" s="10"/>
      <c r="E9" s="162"/>
      <c r="F9" s="162"/>
      <c r="G9" s="525"/>
      <c r="H9" s="11"/>
      <c r="I9" s="254"/>
    </row>
    <row r="10" spans="1:12" x14ac:dyDescent="0.25">
      <c r="A10" s="869" t="s">
        <v>16</v>
      </c>
      <c r="B10" s="870"/>
      <c r="C10" s="10"/>
      <c r="D10" s="10"/>
      <c r="E10" s="162"/>
      <c r="F10" s="162"/>
      <c r="G10" s="525"/>
      <c r="H10" s="11"/>
      <c r="I10" s="254"/>
    </row>
    <row r="11" spans="1:12" x14ac:dyDescent="0.25">
      <c r="A11" s="869" t="s">
        <v>17</v>
      </c>
      <c r="B11" s="870"/>
      <c r="C11" s="10"/>
      <c r="D11" s="13"/>
      <c r="E11" s="37"/>
      <c r="F11" s="37"/>
      <c r="G11" s="525"/>
      <c r="H11" s="11"/>
      <c r="I11" s="254"/>
    </row>
    <row r="12" spans="1:12" x14ac:dyDescent="0.25">
      <c r="A12" s="857" t="s">
        <v>18</v>
      </c>
      <c r="B12" s="858"/>
      <c r="C12" s="10" t="s">
        <v>19</v>
      </c>
      <c r="D12" s="267">
        <v>96.869897844610222</v>
      </c>
      <c r="E12" s="163">
        <v>96.900750183135202</v>
      </c>
      <c r="F12" s="163">
        <v>97.02</v>
      </c>
      <c r="G12" s="667">
        <f>(F12-D12)/D12*100</f>
        <v>0.15495232133985978</v>
      </c>
      <c r="H12" s="501">
        <f>(F12-E12)/E12*100</f>
        <v>0.12306387374650983</v>
      </c>
      <c r="I12" s="254"/>
      <c r="L12" s="258"/>
    </row>
    <row r="13" spans="1:12" x14ac:dyDescent="0.25">
      <c r="A13" s="857" t="s">
        <v>20</v>
      </c>
      <c r="B13" s="858"/>
      <c r="C13" s="10" t="s">
        <v>19</v>
      </c>
      <c r="D13" s="267">
        <v>95.700149059748327</v>
      </c>
      <c r="E13" s="163">
        <v>96.072592279511298</v>
      </c>
      <c r="F13" s="163"/>
      <c r="G13" s="527">
        <f t="shared" ref="G13:G16" si="0">(F13-D13)/D13*100</f>
        <v>-100</v>
      </c>
      <c r="H13" s="522">
        <f t="shared" ref="H13:H23" si="1">(F13-E13)/E13*100</f>
        <v>-100</v>
      </c>
      <c r="I13" s="254"/>
      <c r="L13" s="258"/>
    </row>
    <row r="14" spans="1:12" x14ac:dyDescent="0.25">
      <c r="A14" s="869" t="s">
        <v>21</v>
      </c>
      <c r="B14" s="870"/>
      <c r="C14" s="10"/>
      <c r="D14" s="267"/>
      <c r="E14" s="163"/>
      <c r="F14" s="163"/>
      <c r="G14" s="667"/>
      <c r="H14" s="501"/>
      <c r="I14" s="254"/>
      <c r="L14" s="258"/>
    </row>
    <row r="15" spans="1:12" x14ac:dyDescent="0.25">
      <c r="A15" s="857" t="s">
        <v>18</v>
      </c>
      <c r="B15" s="858"/>
      <c r="C15" s="10" t="s">
        <v>19</v>
      </c>
      <c r="D15" s="267">
        <v>99.102077777735175</v>
      </c>
      <c r="E15" s="163">
        <v>99.1</v>
      </c>
      <c r="F15" s="163">
        <v>99.1</v>
      </c>
      <c r="G15" s="667">
        <f t="shared" si="0"/>
        <v>-2.0966036048618904E-3</v>
      </c>
      <c r="H15" s="501">
        <f t="shared" si="1"/>
        <v>0</v>
      </c>
      <c r="I15" s="254"/>
      <c r="L15" s="258"/>
    </row>
    <row r="16" spans="1:12" x14ac:dyDescent="0.25">
      <c r="A16" s="857" t="s">
        <v>20</v>
      </c>
      <c r="B16" s="858"/>
      <c r="C16" s="10" t="s">
        <v>19</v>
      </c>
      <c r="D16" s="267">
        <v>98.972833170310338</v>
      </c>
      <c r="E16" s="163">
        <v>98.960000000000008</v>
      </c>
      <c r="F16" s="163">
        <v>98.96</v>
      </c>
      <c r="G16" s="667">
        <f t="shared" si="0"/>
        <v>-1.2966356422535767E-2</v>
      </c>
      <c r="H16" s="501">
        <f t="shared" si="1"/>
        <v>-1.4360200803559019E-14</v>
      </c>
      <c r="I16" s="254"/>
      <c r="L16" s="258"/>
    </row>
    <row r="17" spans="1:244" x14ac:dyDescent="0.25">
      <c r="A17" s="869" t="s">
        <v>22</v>
      </c>
      <c r="B17" s="870"/>
      <c r="C17" s="10"/>
      <c r="D17" s="267"/>
      <c r="E17" s="164"/>
      <c r="F17" s="164"/>
      <c r="G17" s="667"/>
      <c r="H17" s="501"/>
      <c r="I17" s="254"/>
    </row>
    <row r="18" spans="1:244" x14ac:dyDescent="0.25">
      <c r="A18" s="857" t="s">
        <v>23</v>
      </c>
      <c r="B18" s="858"/>
      <c r="C18" s="10" t="s">
        <v>19</v>
      </c>
      <c r="D18" s="267">
        <v>99.66</v>
      </c>
      <c r="E18" s="163"/>
      <c r="F18" s="163"/>
      <c r="G18" s="527">
        <f>(F18-D18)/D18*100</f>
        <v>-100</v>
      </c>
      <c r="H18" s="522" t="e">
        <f t="shared" si="1"/>
        <v>#DIV/0!</v>
      </c>
      <c r="I18" s="254"/>
      <c r="N18" s="258"/>
    </row>
    <row r="19" spans="1:244" x14ac:dyDescent="0.25">
      <c r="A19" s="857" t="s">
        <v>24</v>
      </c>
      <c r="B19" s="858"/>
      <c r="C19" s="10" t="s">
        <v>19</v>
      </c>
      <c r="D19" s="268"/>
      <c r="E19" s="167"/>
      <c r="F19" s="167"/>
      <c r="G19" s="668"/>
      <c r="H19" s="501"/>
      <c r="I19" s="254"/>
      <c r="N19" s="258"/>
    </row>
    <row r="20" spans="1:244" x14ac:dyDescent="0.25">
      <c r="A20" s="857" t="s">
        <v>25</v>
      </c>
      <c r="B20" s="858"/>
      <c r="C20" s="10" t="s">
        <v>19</v>
      </c>
      <c r="D20" s="267">
        <v>99.91</v>
      </c>
      <c r="E20" s="163">
        <v>99.83</v>
      </c>
      <c r="F20" s="163">
        <v>99.68</v>
      </c>
      <c r="G20" s="667">
        <f>(F20-D20)/D20*100</f>
        <v>-0.2302071864678108</v>
      </c>
      <c r="H20" s="501">
        <f t="shared" si="1"/>
        <v>-0.1502554342381964</v>
      </c>
      <c r="I20" s="254"/>
      <c r="N20" s="258"/>
    </row>
    <row r="21" spans="1:244" hidden="1" x14ac:dyDescent="0.25">
      <c r="A21" s="857" t="s">
        <v>26</v>
      </c>
      <c r="B21" s="858"/>
      <c r="C21" s="10" t="s">
        <v>19</v>
      </c>
      <c r="D21" s="267"/>
      <c r="E21" s="163"/>
      <c r="F21" s="163"/>
      <c r="G21" s="668"/>
      <c r="H21" s="501"/>
      <c r="I21" s="254"/>
      <c r="N21" s="258"/>
    </row>
    <row r="22" spans="1:244" hidden="1" x14ac:dyDescent="0.25">
      <c r="A22" s="857" t="s">
        <v>27</v>
      </c>
      <c r="B22" s="858"/>
      <c r="C22" s="10" t="s">
        <v>19</v>
      </c>
      <c r="D22" s="267"/>
      <c r="E22" s="163"/>
      <c r="F22" s="163"/>
      <c r="G22" s="668"/>
      <c r="H22" s="501"/>
      <c r="I22" s="254"/>
      <c r="N22" s="258"/>
    </row>
    <row r="23" spans="1:244" x14ac:dyDescent="0.25">
      <c r="A23" s="857" t="s">
        <v>28</v>
      </c>
      <c r="B23" s="858"/>
      <c r="C23" s="10" t="s">
        <v>19</v>
      </c>
      <c r="D23" s="267">
        <v>99.7</v>
      </c>
      <c r="E23" s="163">
        <v>99.65</v>
      </c>
      <c r="F23" s="163">
        <v>99.47</v>
      </c>
      <c r="G23" s="667">
        <f t="shared" ref="G23:G25" si="2">(F23-D23)/D23*100</f>
        <v>-0.23069207622869004</v>
      </c>
      <c r="H23" s="501">
        <f t="shared" si="1"/>
        <v>-0.18063221274461297</v>
      </c>
      <c r="I23" s="35"/>
      <c r="N23" s="258"/>
    </row>
    <row r="24" spans="1:244" hidden="1" x14ac:dyDescent="0.25">
      <c r="A24" s="857" t="s">
        <v>29</v>
      </c>
      <c r="B24" s="858"/>
      <c r="C24" s="10" t="s">
        <v>19</v>
      </c>
      <c r="D24" s="267"/>
      <c r="E24" s="163"/>
      <c r="F24" s="163"/>
      <c r="G24" s="667"/>
      <c r="H24" s="501"/>
      <c r="I24" s="35"/>
      <c r="N24" s="258"/>
    </row>
    <row r="25" spans="1:244" x14ac:dyDescent="0.25">
      <c r="A25" s="857" t="s">
        <v>30</v>
      </c>
      <c r="B25" s="858"/>
      <c r="C25" s="10" t="s">
        <v>19</v>
      </c>
      <c r="D25" s="267">
        <v>99.96</v>
      </c>
      <c r="E25" s="163">
        <v>99.77</v>
      </c>
      <c r="F25" s="163">
        <v>99.92</v>
      </c>
      <c r="G25" s="667">
        <f t="shared" si="2"/>
        <v>-4.0016006402553067E-2</v>
      </c>
      <c r="H25" s="501">
        <f>(F25-E25)/E25*100</f>
        <v>0.15034579532926298</v>
      </c>
      <c r="I25" s="35"/>
      <c r="N25" s="258"/>
    </row>
    <row r="26" spans="1:244" hidden="1" x14ac:dyDescent="0.25">
      <c r="A26" s="857" t="s">
        <v>31</v>
      </c>
      <c r="B26" s="858"/>
      <c r="C26" s="10" t="s">
        <v>19</v>
      </c>
      <c r="D26" s="267"/>
      <c r="E26" s="163"/>
      <c r="F26" s="163"/>
      <c r="G26" s="668"/>
      <c r="H26" s="501"/>
      <c r="I26" s="35"/>
      <c r="N26" s="258"/>
    </row>
    <row r="27" spans="1:244" hidden="1" x14ac:dyDescent="0.25">
      <c r="A27" s="857" t="s">
        <v>32</v>
      </c>
      <c r="B27" s="858"/>
      <c r="C27" s="10" t="s">
        <v>19</v>
      </c>
      <c r="D27" s="267"/>
      <c r="E27" s="166"/>
      <c r="F27" s="166"/>
      <c r="G27" s="668"/>
      <c r="H27" s="501"/>
      <c r="I27" s="35"/>
      <c r="J27" s="22"/>
      <c r="K27" s="22"/>
      <c r="L27" s="22"/>
      <c r="N27" s="258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</row>
    <row r="28" spans="1:244" x14ac:dyDescent="0.25">
      <c r="A28" s="869" t="s">
        <v>33</v>
      </c>
      <c r="B28" s="870"/>
      <c r="C28" s="10"/>
      <c r="D28" s="269"/>
      <c r="E28" s="167"/>
      <c r="F28" s="167"/>
      <c r="G28" s="667"/>
      <c r="H28" s="501"/>
      <c r="I28" s="35"/>
      <c r="J28" s="22"/>
      <c r="K28" s="22"/>
      <c r="L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</row>
    <row r="29" spans="1:244" ht="31.5" customHeight="1" x14ac:dyDescent="0.25">
      <c r="A29" s="891" t="s">
        <v>451</v>
      </c>
      <c r="B29" s="870"/>
      <c r="C29" s="10" t="s">
        <v>35</v>
      </c>
      <c r="D29" s="270">
        <v>136.04308096293877</v>
      </c>
      <c r="E29" s="168">
        <v>136.16961307782879</v>
      </c>
      <c r="F29" s="168">
        <v>136.16999999999999</v>
      </c>
      <c r="G29" s="667">
        <f t="shared" ref="G29:G31" si="3">(F29-D29)/D29*100</f>
        <v>9.32932686931644E-2</v>
      </c>
      <c r="H29" s="501">
        <f t="shared" ref="H29:H105" si="4">(F29-E29)/E29*100</f>
        <v>2.8414722084958705E-4</v>
      </c>
      <c r="I29" s="35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</row>
    <row r="30" spans="1:244" x14ac:dyDescent="0.25">
      <c r="A30" s="857" t="s">
        <v>36</v>
      </c>
      <c r="B30" s="858"/>
      <c r="C30" s="10" t="s">
        <v>37</v>
      </c>
      <c r="D30" s="270">
        <v>127.11914635653372</v>
      </c>
      <c r="E30" s="168"/>
      <c r="F30" s="168"/>
      <c r="G30" s="527">
        <f t="shared" si="3"/>
        <v>-100</v>
      </c>
      <c r="H30" s="522" t="e">
        <f t="shared" si="4"/>
        <v>#DIV/0!</v>
      </c>
      <c r="I30" s="35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</row>
    <row r="31" spans="1:244" x14ac:dyDescent="0.25">
      <c r="A31" s="857" t="s">
        <v>38</v>
      </c>
      <c r="B31" s="858"/>
      <c r="C31" s="10" t="s">
        <v>37</v>
      </c>
      <c r="D31" s="270">
        <v>107.63694771269743</v>
      </c>
      <c r="E31" s="168">
        <v>107.74030215043408</v>
      </c>
      <c r="F31" s="168">
        <v>107.78</v>
      </c>
      <c r="G31" s="667">
        <f t="shared" si="3"/>
        <v>0.13290258627957299</v>
      </c>
      <c r="H31" s="501">
        <f t="shared" si="4"/>
        <v>3.6845868048983876E-2</v>
      </c>
      <c r="I31" s="35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</row>
    <row r="32" spans="1:244" hidden="1" x14ac:dyDescent="0.25">
      <c r="A32" s="857" t="s">
        <v>39</v>
      </c>
      <c r="B32" s="858"/>
      <c r="C32" s="10" t="s">
        <v>37</v>
      </c>
      <c r="D32" s="270"/>
      <c r="E32" s="168"/>
      <c r="F32" s="168"/>
      <c r="G32" s="668"/>
      <c r="H32" s="501"/>
      <c r="I32" s="35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  <c r="IJ32" s="22"/>
    </row>
    <row r="33" spans="1:244" x14ac:dyDescent="0.25">
      <c r="A33" s="857" t="s">
        <v>40</v>
      </c>
      <c r="B33" s="858"/>
      <c r="C33" s="10" t="s">
        <v>37</v>
      </c>
      <c r="D33" s="270">
        <v>118.60486159248497</v>
      </c>
      <c r="E33" s="168">
        <v>118.66632031510801</v>
      </c>
      <c r="F33" s="168">
        <v>118.68</v>
      </c>
      <c r="G33" s="667">
        <f>(F33-D33)/D33*100</f>
        <v>6.3351878250328078E-2</v>
      </c>
      <c r="H33" s="501">
        <f t="shared" si="4"/>
        <v>1.1527857993465972E-2</v>
      </c>
      <c r="I33" s="35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</row>
    <row r="34" spans="1:244" hidden="1" x14ac:dyDescent="0.25">
      <c r="A34" s="857" t="s">
        <v>41</v>
      </c>
      <c r="B34" s="858"/>
      <c r="C34" s="10" t="s">
        <v>37</v>
      </c>
      <c r="D34" s="270"/>
      <c r="E34" s="168"/>
      <c r="F34" s="168"/>
      <c r="G34" s="668"/>
      <c r="H34" s="501"/>
      <c r="I34" s="35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</row>
    <row r="35" spans="1:244" hidden="1" x14ac:dyDescent="0.25">
      <c r="A35" s="857" t="s">
        <v>42</v>
      </c>
      <c r="B35" s="858"/>
      <c r="C35" s="10" t="s">
        <v>37</v>
      </c>
      <c r="D35" s="270"/>
      <c r="E35" s="168"/>
      <c r="F35" s="168"/>
      <c r="G35" s="668"/>
      <c r="H35" s="501"/>
      <c r="I35" s="35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</row>
    <row r="36" spans="1:244" hidden="1" x14ac:dyDescent="0.25">
      <c r="A36" s="857" t="s">
        <v>43</v>
      </c>
      <c r="B36" s="858"/>
      <c r="C36" s="10" t="s">
        <v>37</v>
      </c>
      <c r="D36" s="270"/>
      <c r="E36" s="168"/>
      <c r="F36" s="168"/>
      <c r="G36" s="668"/>
      <c r="H36" s="501"/>
      <c r="I36" s="35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</row>
    <row r="37" spans="1:244" x14ac:dyDescent="0.25">
      <c r="A37" s="876"/>
      <c r="B37" s="921" t="s">
        <v>501</v>
      </c>
      <c r="C37" s="921"/>
      <c r="D37" s="921"/>
      <c r="E37" s="921"/>
      <c r="F37" s="921"/>
      <c r="G37" s="918" t="s">
        <v>1</v>
      </c>
      <c r="H37" s="918"/>
      <c r="I37" s="569" t="s">
        <v>2</v>
      </c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</row>
    <row r="38" spans="1:244" x14ac:dyDescent="0.25">
      <c r="A38" s="876"/>
      <c r="B38" s="921"/>
      <c r="C38" s="921"/>
      <c r="D38" s="921"/>
      <c r="E38" s="921"/>
      <c r="F38" s="921"/>
      <c r="G38" s="918" t="s">
        <v>3</v>
      </c>
      <c r="H38" s="918"/>
      <c r="I38" s="569">
        <v>2</v>
      </c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  <c r="IJ38" s="22"/>
    </row>
    <row r="39" spans="1:244" x14ac:dyDescent="0.25">
      <c r="A39" s="876"/>
      <c r="B39" s="921"/>
      <c r="C39" s="921"/>
      <c r="D39" s="921"/>
      <c r="E39" s="921"/>
      <c r="F39" s="921"/>
      <c r="G39" s="918" t="s">
        <v>4</v>
      </c>
      <c r="H39" s="918"/>
      <c r="I39" s="570">
        <v>43164</v>
      </c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</row>
    <row r="40" spans="1:244" x14ac:dyDescent="0.25">
      <c r="A40" s="876"/>
      <c r="B40" s="921"/>
      <c r="C40" s="921"/>
      <c r="D40" s="921"/>
      <c r="E40" s="921"/>
      <c r="F40" s="921"/>
      <c r="G40" s="918" t="s">
        <v>5</v>
      </c>
      <c r="H40" s="918"/>
      <c r="I40" s="569">
        <v>1</v>
      </c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</row>
    <row r="41" spans="1:244" ht="22.5" x14ac:dyDescent="0.25">
      <c r="A41" s="689"/>
      <c r="B41" s="690"/>
      <c r="C41" s="690"/>
      <c r="D41" s="690"/>
      <c r="E41" s="690"/>
      <c r="F41" s="690"/>
      <c r="G41" s="691"/>
      <c r="H41" s="691"/>
      <c r="I41" s="69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</row>
    <row r="42" spans="1:244" ht="22.5" x14ac:dyDescent="0.25">
      <c r="A42" s="869" t="s">
        <v>33</v>
      </c>
      <c r="B42" s="870"/>
      <c r="C42" s="690"/>
      <c r="D42" s="690"/>
      <c r="E42" s="690"/>
      <c r="F42" s="690"/>
      <c r="G42" s="691"/>
      <c r="H42" s="691"/>
      <c r="I42" s="69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</row>
    <row r="43" spans="1:244" ht="32.25" customHeight="1" x14ac:dyDescent="0.25">
      <c r="A43" s="891" t="s">
        <v>452</v>
      </c>
      <c r="B43" s="870"/>
      <c r="C43" s="10" t="s">
        <v>35</v>
      </c>
      <c r="D43" s="270">
        <v>45.360028443524399</v>
      </c>
      <c r="E43" s="168">
        <v>45.435516549164355</v>
      </c>
      <c r="F43" s="168">
        <v>45.41</v>
      </c>
      <c r="G43" s="667">
        <f t="shared" ref="G43:G45" si="5">(F43-D43)/D43*100</f>
        <v>0.11016650163219047</v>
      </c>
      <c r="H43" s="501">
        <f t="shared" si="4"/>
        <v>-5.6159918720737813E-2</v>
      </c>
      <c r="I43" s="35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</row>
    <row r="44" spans="1:244" x14ac:dyDescent="0.25">
      <c r="A44" s="857" t="s">
        <v>36</v>
      </c>
      <c r="B44" s="858"/>
      <c r="C44" s="10" t="s">
        <v>37</v>
      </c>
      <c r="D44" s="270">
        <v>42.307680258233489</v>
      </c>
      <c r="E44" s="168"/>
      <c r="F44" s="168"/>
      <c r="G44" s="527">
        <f t="shared" si="5"/>
        <v>-100</v>
      </c>
      <c r="H44" s="522" t="e">
        <f t="shared" si="4"/>
        <v>#DIV/0!</v>
      </c>
      <c r="I44" s="35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  <c r="IJ44" s="22"/>
    </row>
    <row r="45" spans="1:244" x14ac:dyDescent="0.25">
      <c r="A45" s="857" t="s">
        <v>38</v>
      </c>
      <c r="B45" s="858"/>
      <c r="C45" s="10" t="s">
        <v>37</v>
      </c>
      <c r="D45" s="270">
        <v>35.853344269579708</v>
      </c>
      <c r="E45" s="168">
        <v>35.88615002796503</v>
      </c>
      <c r="F45" s="168">
        <v>35.9</v>
      </c>
      <c r="G45" s="667">
        <f t="shared" si="5"/>
        <v>0.13012936832192959</v>
      </c>
      <c r="H45" s="501">
        <f t="shared" si="4"/>
        <v>3.8594198664876664E-2</v>
      </c>
      <c r="I45" s="35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  <c r="II45" s="22"/>
      <c r="IJ45" s="22"/>
    </row>
    <row r="46" spans="1:244" hidden="1" x14ac:dyDescent="0.25">
      <c r="A46" s="857" t="s">
        <v>39</v>
      </c>
      <c r="B46" s="858"/>
      <c r="C46" s="10" t="s">
        <v>37</v>
      </c>
      <c r="D46" s="270"/>
      <c r="E46" s="168"/>
      <c r="F46" s="168"/>
      <c r="G46" s="668"/>
      <c r="H46" s="501"/>
      <c r="I46" s="35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</row>
    <row r="47" spans="1:244" x14ac:dyDescent="0.25">
      <c r="A47" s="857" t="s">
        <v>40</v>
      </c>
      <c r="B47" s="858"/>
      <c r="C47" s="10" t="s">
        <v>37</v>
      </c>
      <c r="D47" s="270">
        <v>39.499745151426907</v>
      </c>
      <c r="E47" s="168">
        <v>39.523819586845455</v>
      </c>
      <c r="F47" s="168">
        <v>39.51</v>
      </c>
      <c r="G47" s="667">
        <f>(F47-D47)/D47*100</f>
        <v>2.5961809459219304E-2</v>
      </c>
      <c r="H47" s="501">
        <f t="shared" si="4"/>
        <v>-3.4965210827085341E-2</v>
      </c>
      <c r="I47" s="35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</row>
    <row r="48" spans="1:244" hidden="1" x14ac:dyDescent="0.25">
      <c r="A48" s="857" t="s">
        <v>41</v>
      </c>
      <c r="B48" s="858"/>
      <c r="C48" s="10" t="s">
        <v>37</v>
      </c>
      <c r="D48" s="270"/>
      <c r="E48" s="168"/>
      <c r="F48" s="168"/>
      <c r="G48" s="668"/>
      <c r="H48" s="501"/>
      <c r="I48" s="35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</row>
    <row r="49" spans="1:244" hidden="1" x14ac:dyDescent="0.25">
      <c r="A49" s="857" t="s">
        <v>42</v>
      </c>
      <c r="B49" s="858"/>
      <c r="C49" s="10" t="s">
        <v>37</v>
      </c>
      <c r="D49" s="270"/>
      <c r="E49" s="168"/>
      <c r="F49" s="168"/>
      <c r="G49" s="668"/>
      <c r="H49" s="501"/>
      <c r="I49" s="35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</row>
    <row r="50" spans="1:244" hidden="1" x14ac:dyDescent="0.25">
      <c r="A50" s="857" t="s">
        <v>43</v>
      </c>
      <c r="B50" s="858"/>
      <c r="C50" s="10" t="s">
        <v>37</v>
      </c>
      <c r="D50" s="270"/>
      <c r="E50" s="168"/>
      <c r="F50" s="168"/>
      <c r="G50" s="668"/>
      <c r="H50" s="501"/>
      <c r="I50" s="35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</row>
    <row r="51" spans="1:244" ht="34.5" customHeight="1" x14ac:dyDescent="0.3">
      <c r="A51" s="891" t="s">
        <v>455</v>
      </c>
      <c r="B51" s="870"/>
      <c r="C51" s="10" t="s">
        <v>236</v>
      </c>
      <c r="D51" s="271">
        <v>4.3267942075368784E-2</v>
      </c>
      <c r="E51" s="169">
        <v>4.364805898331392E-2</v>
      </c>
      <c r="F51" s="169">
        <v>4.36E-2</v>
      </c>
      <c r="G51" s="667">
        <f t="shared" ref="G51:G53" si="6">(F51-D51)/D51*100</f>
        <v>0.76744561609332174</v>
      </c>
      <c r="H51" s="501">
        <f t="shared" si="4"/>
        <v>-0.11010565975520772</v>
      </c>
      <c r="I51" s="35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</row>
    <row r="52" spans="1:244" x14ac:dyDescent="0.25">
      <c r="A52" s="857" t="s">
        <v>36</v>
      </c>
      <c r="B52" s="858"/>
      <c r="C52" s="10" t="s">
        <v>37</v>
      </c>
      <c r="D52" s="271">
        <v>4.1477269212294839E-2</v>
      </c>
      <c r="E52" s="169"/>
      <c r="F52" s="169"/>
      <c r="G52" s="527">
        <f t="shared" si="6"/>
        <v>-100</v>
      </c>
      <c r="H52" s="522" t="e">
        <f t="shared" si="4"/>
        <v>#DIV/0!</v>
      </c>
      <c r="I52" s="35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  <c r="IJ52" s="22"/>
    </row>
    <row r="53" spans="1:244" x14ac:dyDescent="0.25">
      <c r="A53" s="857" t="s">
        <v>38</v>
      </c>
      <c r="B53" s="858"/>
      <c r="C53" s="10" t="s">
        <v>37</v>
      </c>
      <c r="D53" s="271">
        <v>3.5681231142922334E-2</v>
      </c>
      <c r="E53" s="169">
        <v>3.5291066133884476E-2</v>
      </c>
      <c r="F53" s="169">
        <v>3.5400000000000001E-2</v>
      </c>
      <c r="G53" s="667">
        <f t="shared" si="6"/>
        <v>-0.78817667976716665</v>
      </c>
      <c r="H53" s="501">
        <f t="shared" si="4"/>
        <v>0.30867264168858011</v>
      </c>
      <c r="I53" s="35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  <c r="IJ53" s="22"/>
    </row>
    <row r="54" spans="1:244" hidden="1" x14ac:dyDescent="0.25">
      <c r="A54" s="857" t="s">
        <v>39</v>
      </c>
      <c r="B54" s="858"/>
      <c r="C54" s="10"/>
      <c r="D54" s="271"/>
      <c r="E54" s="169"/>
      <c r="F54" s="169"/>
      <c r="G54" s="668"/>
      <c r="H54" s="501"/>
      <c r="I54" s="35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  <c r="IJ54" s="22"/>
    </row>
    <row r="55" spans="1:244" x14ac:dyDescent="0.25">
      <c r="A55" s="857" t="s">
        <v>40</v>
      </c>
      <c r="B55" s="858"/>
      <c r="C55" s="10" t="s">
        <v>37</v>
      </c>
      <c r="D55" s="271">
        <v>3.862954358717216E-2</v>
      </c>
      <c r="E55" s="169">
        <v>3.8681902629445333E-2</v>
      </c>
      <c r="F55" s="169">
        <v>3.8699999999999998E-2</v>
      </c>
      <c r="G55" s="667">
        <f>(F55-D55)/D55*100</f>
        <v>0.18238996965844184</v>
      </c>
      <c r="H55" s="501">
        <f t="shared" si="4"/>
        <v>4.678510963648657E-2</v>
      </c>
      <c r="I55" s="35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</row>
    <row r="56" spans="1:244" hidden="1" x14ac:dyDescent="0.25">
      <c r="A56" s="857" t="s">
        <v>41</v>
      </c>
      <c r="B56" s="858"/>
      <c r="C56" s="10" t="s">
        <v>37</v>
      </c>
      <c r="D56" s="271"/>
      <c r="E56" s="169"/>
      <c r="F56" s="169"/>
      <c r="G56" s="668"/>
      <c r="H56" s="501"/>
      <c r="I56" s="35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  <c r="II56" s="22"/>
      <c r="IJ56" s="22"/>
    </row>
    <row r="57" spans="1:244" hidden="1" x14ac:dyDescent="0.25">
      <c r="A57" s="857" t="s">
        <v>42</v>
      </c>
      <c r="B57" s="858"/>
      <c r="C57" s="10" t="s">
        <v>37</v>
      </c>
      <c r="D57" s="271"/>
      <c r="E57" s="169"/>
      <c r="F57" s="169"/>
      <c r="G57" s="668"/>
      <c r="H57" s="501"/>
      <c r="I57" s="35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  <c r="II57" s="22"/>
      <c r="IJ57" s="22"/>
    </row>
    <row r="58" spans="1:244" hidden="1" x14ac:dyDescent="0.25">
      <c r="A58" s="857" t="s">
        <v>43</v>
      </c>
      <c r="B58" s="858"/>
      <c r="C58" s="10" t="s">
        <v>37</v>
      </c>
      <c r="D58" s="271"/>
      <c r="E58" s="169"/>
      <c r="F58" s="169"/>
      <c r="G58" s="668"/>
      <c r="H58" s="501"/>
      <c r="I58" s="35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  <c r="IJ58" s="22"/>
    </row>
    <row r="59" spans="1:244" ht="34.5" customHeight="1" x14ac:dyDescent="0.25">
      <c r="A59" s="891" t="s">
        <v>456</v>
      </c>
      <c r="B59" s="870"/>
      <c r="C59" s="10" t="s">
        <v>237</v>
      </c>
      <c r="D59" s="271">
        <v>2.3278758257321813E-2</v>
      </c>
      <c r="E59" s="169">
        <v>2.3592939045313312E-2</v>
      </c>
      <c r="F59" s="169">
        <v>2.3599999999999999E-2</v>
      </c>
      <c r="G59" s="667">
        <f t="shared" ref="G59:G61" si="7">(F59-D59)/D59*100</f>
        <v>1.3799780002318069</v>
      </c>
      <c r="H59" s="501">
        <f t="shared" si="4"/>
        <v>2.9928253843768956E-2</v>
      </c>
      <c r="I59" s="35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  <c r="GW59" s="22"/>
      <c r="GX59" s="22"/>
      <c r="GY59" s="22"/>
      <c r="GZ59" s="22"/>
      <c r="HA59" s="22"/>
      <c r="HB59" s="22"/>
      <c r="HC59" s="22"/>
      <c r="HD59" s="22"/>
      <c r="HE59" s="22"/>
      <c r="HF59" s="22"/>
      <c r="HG59" s="22"/>
      <c r="HH59" s="22"/>
      <c r="HI59" s="22"/>
      <c r="HJ59" s="22"/>
      <c r="HK59" s="22"/>
      <c r="HL59" s="22"/>
      <c r="HM59" s="22"/>
      <c r="HN59" s="22"/>
      <c r="HO59" s="22"/>
      <c r="HP59" s="22"/>
      <c r="HQ59" s="22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  <c r="IH59" s="22"/>
      <c r="II59" s="22"/>
      <c r="IJ59" s="22"/>
    </row>
    <row r="60" spans="1:244" x14ac:dyDescent="0.25">
      <c r="A60" s="857" t="s">
        <v>36</v>
      </c>
      <c r="B60" s="858"/>
      <c r="C60" s="10" t="s">
        <v>37</v>
      </c>
      <c r="D60" s="271">
        <v>2.1689806588968612E-2</v>
      </c>
      <c r="E60" s="169"/>
      <c r="F60" s="169"/>
      <c r="G60" s="527">
        <f t="shared" si="7"/>
        <v>-100</v>
      </c>
      <c r="H60" s="522" t="e">
        <f t="shared" si="4"/>
        <v>#DIV/0!</v>
      </c>
      <c r="I60" s="35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  <c r="IJ60" s="22"/>
    </row>
    <row r="61" spans="1:244" x14ac:dyDescent="0.25">
      <c r="A61" s="857" t="s">
        <v>38</v>
      </c>
      <c r="B61" s="858"/>
      <c r="C61" s="10" t="s">
        <v>37</v>
      </c>
      <c r="D61" s="271">
        <v>1.842259777978832E-2</v>
      </c>
      <c r="E61" s="169">
        <v>1.858154214133266E-2</v>
      </c>
      <c r="F61" s="169">
        <v>1.8700000000000001E-2</v>
      </c>
      <c r="G61" s="667">
        <f t="shared" si="7"/>
        <v>1.505771463544753</v>
      </c>
      <c r="H61" s="501">
        <f t="shared" si="4"/>
        <v>0.63750283892661475</v>
      </c>
      <c r="I61" s="35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  <c r="IJ61" s="22"/>
    </row>
    <row r="62" spans="1:244" hidden="1" x14ac:dyDescent="0.25">
      <c r="A62" s="857" t="s">
        <v>39</v>
      </c>
      <c r="B62" s="858"/>
      <c r="C62" s="10" t="s">
        <v>37</v>
      </c>
      <c r="D62" s="271"/>
      <c r="E62" s="169"/>
      <c r="F62" s="169"/>
      <c r="G62" s="668"/>
      <c r="H62" s="501"/>
      <c r="I62" s="35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  <c r="II62" s="22"/>
      <c r="IJ62" s="22"/>
    </row>
    <row r="63" spans="1:244" x14ac:dyDescent="0.25">
      <c r="A63" s="857" t="s">
        <v>40</v>
      </c>
      <c r="B63" s="858"/>
      <c r="C63" s="10" t="s">
        <v>37</v>
      </c>
      <c r="D63" s="271">
        <v>2.0334589511151063E-2</v>
      </c>
      <c r="E63" s="169">
        <v>2.0480104267992929E-2</v>
      </c>
      <c r="F63" s="169">
        <v>2.06E-2</v>
      </c>
      <c r="G63" s="667">
        <f>(F63-D63)/D63*100</f>
        <v>1.3052168508412334</v>
      </c>
      <c r="H63" s="501">
        <f t="shared" si="4"/>
        <v>0.58542539841678876</v>
      </c>
      <c r="I63" s="35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  <c r="IJ63" s="22"/>
    </row>
    <row r="64" spans="1:244" hidden="1" x14ac:dyDescent="0.25">
      <c r="A64" s="857" t="s">
        <v>41</v>
      </c>
      <c r="B64" s="858"/>
      <c r="C64" s="10" t="s">
        <v>37</v>
      </c>
      <c r="D64" s="271"/>
      <c r="E64" s="169"/>
      <c r="F64" s="169"/>
      <c r="G64" s="668"/>
      <c r="H64" s="501"/>
      <c r="I64" s="35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  <c r="IJ64" s="22"/>
    </row>
    <row r="65" spans="1:244" hidden="1" x14ac:dyDescent="0.25">
      <c r="A65" s="857" t="s">
        <v>42</v>
      </c>
      <c r="B65" s="858"/>
      <c r="C65" s="10" t="s">
        <v>37</v>
      </c>
      <c r="D65" s="271"/>
      <c r="E65" s="169"/>
      <c r="F65" s="169"/>
      <c r="G65" s="668"/>
      <c r="H65" s="501"/>
      <c r="I65" s="35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  <c r="IH65" s="22"/>
      <c r="II65" s="22"/>
      <c r="IJ65" s="22"/>
    </row>
    <row r="66" spans="1:244" hidden="1" x14ac:dyDescent="0.25">
      <c r="A66" s="857" t="s">
        <v>43</v>
      </c>
      <c r="B66" s="858"/>
      <c r="C66" s="10" t="s">
        <v>37</v>
      </c>
      <c r="D66" s="271"/>
      <c r="E66" s="169"/>
      <c r="F66" s="169"/>
      <c r="G66" s="668"/>
      <c r="H66" s="501"/>
      <c r="I66" s="35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  <c r="ID66" s="22"/>
      <c r="IE66" s="22"/>
      <c r="IF66" s="22"/>
      <c r="IG66" s="22"/>
      <c r="IH66" s="22"/>
      <c r="II66" s="22"/>
      <c r="IJ66" s="22"/>
    </row>
    <row r="67" spans="1:244" ht="33.75" customHeight="1" x14ac:dyDescent="0.25">
      <c r="A67" s="924" t="s">
        <v>453</v>
      </c>
      <c r="B67" s="920"/>
      <c r="C67" s="10" t="s">
        <v>35</v>
      </c>
      <c r="D67" s="272">
        <v>184.46841618537195</v>
      </c>
      <c r="E67" s="170">
        <v>185.20222617340414</v>
      </c>
      <c r="F67" s="170"/>
      <c r="G67" s="527">
        <f>(F67-D67)/D67*100</f>
        <v>-100</v>
      </c>
      <c r="H67" s="681">
        <f t="shared" si="4"/>
        <v>-100</v>
      </c>
      <c r="I67" s="35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  <c r="ID67" s="22"/>
      <c r="IE67" s="22"/>
      <c r="IF67" s="22"/>
      <c r="IG67" s="22"/>
      <c r="IH67" s="22"/>
      <c r="II67" s="22"/>
      <c r="IJ67" s="22"/>
    </row>
    <row r="68" spans="1:244" hidden="1" x14ac:dyDescent="0.25">
      <c r="A68" s="857" t="s">
        <v>48</v>
      </c>
      <c r="B68" s="858"/>
      <c r="C68" s="10" t="s">
        <v>37</v>
      </c>
      <c r="D68" s="272"/>
      <c r="E68" s="170"/>
      <c r="F68" s="170"/>
      <c r="G68" s="668"/>
      <c r="H68" s="501"/>
      <c r="I68" s="35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  <c r="EQ68" s="22"/>
      <c r="ER68" s="22"/>
      <c r="ES68" s="22"/>
      <c r="ET68" s="22"/>
      <c r="EU68" s="22"/>
      <c r="EV68" s="22"/>
      <c r="EW68" s="22"/>
      <c r="EX68" s="22"/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  <c r="GW68" s="22"/>
      <c r="GX68" s="22"/>
      <c r="GY68" s="22"/>
      <c r="GZ68" s="22"/>
      <c r="HA68" s="22"/>
      <c r="HB68" s="22"/>
      <c r="HC68" s="22"/>
      <c r="HD68" s="22"/>
      <c r="HE68" s="22"/>
      <c r="HF68" s="22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22"/>
      <c r="HR68" s="22"/>
      <c r="HS68" s="22"/>
      <c r="HT68" s="22"/>
      <c r="HU68" s="22"/>
      <c r="HV68" s="22"/>
      <c r="HW68" s="22"/>
      <c r="HX68" s="22"/>
      <c r="HY68" s="22"/>
      <c r="HZ68" s="22"/>
      <c r="IA68" s="22"/>
      <c r="IB68" s="22"/>
      <c r="IC68" s="22"/>
      <c r="ID68" s="22"/>
      <c r="IE68" s="22"/>
      <c r="IF68" s="22"/>
      <c r="IG68" s="22"/>
      <c r="IH68" s="22"/>
      <c r="II68" s="22"/>
      <c r="IJ68" s="22"/>
    </row>
    <row r="69" spans="1:244" x14ac:dyDescent="0.25">
      <c r="A69" s="857" t="s">
        <v>49</v>
      </c>
      <c r="B69" s="858"/>
      <c r="C69" s="10" t="s">
        <v>37</v>
      </c>
      <c r="D69" s="272">
        <v>162.24969349079078</v>
      </c>
      <c r="E69" s="170">
        <v>162.23357217570805</v>
      </c>
      <c r="F69" s="170">
        <v>162.19999999999999</v>
      </c>
      <c r="G69" s="667">
        <f>(F69-D69)/D69*100</f>
        <v>-3.0627787160416232E-2</v>
      </c>
      <c r="H69" s="501">
        <f t="shared" si="4"/>
        <v>-2.069372895993352E-2</v>
      </c>
      <c r="I69" s="35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  <c r="GW69" s="22"/>
      <c r="GX69" s="22"/>
      <c r="GY69" s="22"/>
      <c r="GZ69" s="22"/>
      <c r="HA69" s="22"/>
      <c r="HB69" s="22"/>
      <c r="HC69" s="22"/>
      <c r="HD69" s="22"/>
      <c r="HE69" s="22"/>
      <c r="HF69" s="22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22"/>
      <c r="HR69" s="22"/>
      <c r="HS69" s="22"/>
      <c r="HT69" s="22"/>
      <c r="HU69" s="22"/>
      <c r="HV69" s="22"/>
      <c r="HW69" s="22"/>
      <c r="HX69" s="22"/>
      <c r="HY69" s="22"/>
      <c r="HZ69" s="22"/>
      <c r="IA69" s="22"/>
      <c r="IB69" s="22"/>
      <c r="IC69" s="22"/>
      <c r="ID69" s="22"/>
      <c r="IE69" s="22"/>
      <c r="IF69" s="22"/>
      <c r="IG69" s="22"/>
      <c r="IH69" s="22"/>
      <c r="II69" s="22"/>
      <c r="IJ69" s="22"/>
    </row>
    <row r="70" spans="1:244" hidden="1" x14ac:dyDescent="0.25">
      <c r="A70" s="857" t="s">
        <v>50</v>
      </c>
      <c r="B70" s="858"/>
      <c r="C70" s="10" t="s">
        <v>37</v>
      </c>
      <c r="D70" s="272"/>
      <c r="E70" s="170"/>
      <c r="F70" s="170"/>
      <c r="G70" s="668"/>
      <c r="H70" s="501"/>
      <c r="I70" s="35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  <c r="EC70" s="22"/>
      <c r="ED70" s="22"/>
      <c r="EE70" s="22"/>
      <c r="EF70" s="22"/>
      <c r="EG70" s="22"/>
      <c r="EH70" s="22"/>
      <c r="EI70" s="22"/>
      <c r="EJ70" s="22"/>
      <c r="EK70" s="22"/>
      <c r="EL70" s="22"/>
      <c r="EM70" s="22"/>
      <c r="EN70" s="22"/>
      <c r="EO70" s="22"/>
      <c r="EP70" s="22"/>
      <c r="EQ70" s="22"/>
      <c r="ER70" s="22"/>
      <c r="ES70" s="22"/>
      <c r="ET70" s="22"/>
      <c r="EU70" s="22"/>
      <c r="EV70" s="22"/>
      <c r="EW70" s="22"/>
      <c r="EX70" s="22"/>
      <c r="EY70" s="22"/>
      <c r="EZ70" s="22"/>
      <c r="FA70" s="22"/>
      <c r="FB70" s="22"/>
      <c r="FC70" s="22"/>
      <c r="FD70" s="22"/>
      <c r="FE70" s="22"/>
      <c r="FF70" s="22"/>
      <c r="FG70" s="22"/>
      <c r="FH70" s="22"/>
      <c r="FI70" s="22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/>
      <c r="GB70" s="22"/>
      <c r="GC70" s="22"/>
      <c r="GD70" s="22"/>
      <c r="GE70" s="22"/>
      <c r="GF70" s="22"/>
      <c r="GG70" s="22"/>
      <c r="GH70" s="22"/>
      <c r="GI70" s="22"/>
      <c r="GJ70" s="22"/>
      <c r="GK70" s="22"/>
      <c r="GL70" s="22"/>
      <c r="GM70" s="22"/>
      <c r="GN70" s="22"/>
      <c r="GO70" s="22"/>
      <c r="GP70" s="22"/>
      <c r="GQ70" s="22"/>
      <c r="GR70" s="22"/>
      <c r="GS70" s="22"/>
      <c r="GT70" s="22"/>
      <c r="GU70" s="22"/>
      <c r="GV70" s="22"/>
      <c r="GW70" s="22"/>
      <c r="GX70" s="22"/>
      <c r="GY70" s="22"/>
      <c r="GZ70" s="22"/>
      <c r="HA70" s="22"/>
      <c r="HB70" s="22"/>
      <c r="HC70" s="22"/>
      <c r="HD70" s="22"/>
      <c r="HE70" s="22"/>
      <c r="HF70" s="22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22"/>
      <c r="HR70" s="22"/>
      <c r="HS70" s="22"/>
      <c r="HT70" s="22"/>
      <c r="HU70" s="22"/>
      <c r="HV70" s="22"/>
      <c r="HW70" s="22"/>
      <c r="HX70" s="22"/>
      <c r="HY70" s="22"/>
      <c r="HZ70" s="22"/>
      <c r="IA70" s="22"/>
      <c r="IB70" s="22"/>
      <c r="IC70" s="22"/>
      <c r="ID70" s="22"/>
      <c r="IE70" s="22"/>
      <c r="IF70" s="22"/>
      <c r="IG70" s="22"/>
      <c r="IH70" s="22"/>
      <c r="II70" s="22"/>
      <c r="IJ70" s="22"/>
    </row>
    <row r="71" spans="1:244" ht="32.25" customHeight="1" x14ac:dyDescent="0.25">
      <c r="A71" s="891" t="s">
        <v>457</v>
      </c>
      <c r="B71" s="870"/>
      <c r="C71" s="10" t="s">
        <v>237</v>
      </c>
      <c r="D71" s="273">
        <v>4.666093634064275E-2</v>
      </c>
      <c r="E71" s="171">
        <v>4.5808112206850292E-2</v>
      </c>
      <c r="F71" s="171"/>
      <c r="G71" s="527">
        <f>(F71-D71)/D71*100</f>
        <v>-100</v>
      </c>
      <c r="H71" s="522">
        <f t="shared" si="4"/>
        <v>-100</v>
      </c>
      <c r="I71" s="35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  <c r="EC71" s="22"/>
      <c r="ED71" s="22"/>
      <c r="EE71" s="22"/>
      <c r="EF71" s="22"/>
      <c r="EG71" s="22"/>
      <c r="EH71" s="22"/>
      <c r="EI71" s="22"/>
      <c r="EJ71" s="22"/>
      <c r="EK71" s="22"/>
      <c r="EL71" s="22"/>
      <c r="EM71" s="22"/>
      <c r="EN71" s="22"/>
      <c r="EO71" s="22"/>
      <c r="EP71" s="22"/>
      <c r="EQ71" s="22"/>
      <c r="ER71" s="22"/>
      <c r="ES71" s="22"/>
      <c r="ET71" s="22"/>
      <c r="EU71" s="22"/>
      <c r="EV71" s="22"/>
      <c r="EW71" s="22"/>
      <c r="EX71" s="22"/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2"/>
      <c r="GE71" s="22"/>
      <c r="GF71" s="22"/>
      <c r="GG71" s="22"/>
      <c r="GH71" s="22"/>
      <c r="GI71" s="22"/>
      <c r="GJ71" s="22"/>
      <c r="GK71" s="22"/>
      <c r="GL71" s="22"/>
      <c r="GM71" s="22"/>
      <c r="GN71" s="22"/>
      <c r="GO71" s="22"/>
      <c r="GP71" s="22"/>
      <c r="GQ71" s="22"/>
      <c r="GR71" s="22"/>
      <c r="GS71" s="22"/>
      <c r="GT71" s="22"/>
      <c r="GU71" s="22"/>
      <c r="GV71" s="22"/>
      <c r="GW71" s="22"/>
      <c r="GX71" s="22"/>
      <c r="GY71" s="22"/>
      <c r="GZ71" s="22"/>
      <c r="HA71" s="22"/>
      <c r="HB71" s="22"/>
      <c r="HC71" s="22"/>
      <c r="HD71" s="22"/>
      <c r="HE71" s="22"/>
      <c r="HF71" s="22"/>
      <c r="HG71" s="22"/>
      <c r="HH71" s="22"/>
      <c r="HI71" s="22"/>
      <c r="HJ71" s="22"/>
      <c r="HK71" s="22"/>
      <c r="HL71" s="22"/>
      <c r="HM71" s="22"/>
      <c r="HN71" s="22"/>
      <c r="HO71" s="22"/>
      <c r="HP71" s="22"/>
      <c r="HQ71" s="22"/>
      <c r="HR71" s="22"/>
      <c r="HS71" s="22"/>
      <c r="HT71" s="22"/>
      <c r="HU71" s="22"/>
      <c r="HV71" s="22"/>
      <c r="HW71" s="22"/>
      <c r="HX71" s="22"/>
      <c r="HY71" s="22"/>
      <c r="HZ71" s="22"/>
      <c r="IA71" s="22"/>
      <c r="IB71" s="22"/>
      <c r="IC71" s="22"/>
      <c r="ID71" s="22"/>
      <c r="IE71" s="22"/>
      <c r="IF71" s="22"/>
      <c r="IG71" s="22"/>
      <c r="IH71" s="22"/>
      <c r="II71" s="22"/>
      <c r="IJ71" s="22"/>
    </row>
    <row r="72" spans="1:244" hidden="1" x14ac:dyDescent="0.25">
      <c r="A72" s="857" t="s">
        <v>48</v>
      </c>
      <c r="B72" s="858"/>
      <c r="C72" s="10" t="s">
        <v>37</v>
      </c>
      <c r="D72" s="273"/>
      <c r="E72" s="171"/>
      <c r="F72" s="171"/>
      <c r="G72" s="668"/>
      <c r="H72" s="501"/>
      <c r="I72" s="35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22"/>
      <c r="HV72" s="22"/>
      <c r="HW72" s="22"/>
      <c r="HX72" s="22"/>
      <c r="HY72" s="22"/>
      <c r="HZ72" s="22"/>
      <c r="IA72" s="22"/>
      <c r="IB72" s="22"/>
      <c r="IC72" s="22"/>
      <c r="ID72" s="22"/>
      <c r="IE72" s="22"/>
      <c r="IF72" s="22"/>
      <c r="IG72" s="22"/>
      <c r="IH72" s="22"/>
      <c r="II72" s="22"/>
      <c r="IJ72" s="22"/>
    </row>
    <row r="73" spans="1:244" x14ac:dyDescent="0.25">
      <c r="A73" s="857" t="s">
        <v>49</v>
      </c>
      <c r="B73" s="858"/>
      <c r="C73" s="10" t="s">
        <v>37</v>
      </c>
      <c r="D73" s="273">
        <v>3.9346762000708843E-2</v>
      </c>
      <c r="E73" s="171">
        <v>3.9453195668860068E-2</v>
      </c>
      <c r="F73" s="171">
        <v>3.9199999999999999E-2</v>
      </c>
      <c r="G73" s="667">
        <f>(F73-D73)/D73*100</f>
        <v>-0.37299638711363448</v>
      </c>
      <c r="H73" s="501">
        <f t="shared" si="4"/>
        <v>-0.64176212995570725</v>
      </c>
      <c r="I73" s="35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22"/>
      <c r="HT73" s="22"/>
      <c r="HU73" s="22"/>
      <c r="HV73" s="22"/>
      <c r="HW73" s="22"/>
      <c r="HX73" s="22"/>
      <c r="HY73" s="22"/>
      <c r="HZ73" s="22"/>
      <c r="IA73" s="22"/>
      <c r="IB73" s="22"/>
      <c r="IC73" s="22"/>
      <c r="ID73" s="22"/>
      <c r="IE73" s="22"/>
      <c r="IF73" s="22"/>
      <c r="IG73" s="22"/>
      <c r="IH73" s="22"/>
      <c r="II73" s="22"/>
      <c r="IJ73" s="22"/>
    </row>
    <row r="74" spans="1:244" hidden="1" x14ac:dyDescent="0.25">
      <c r="A74" s="857" t="s">
        <v>50</v>
      </c>
      <c r="B74" s="858"/>
      <c r="C74" s="10" t="s">
        <v>37</v>
      </c>
      <c r="D74" s="273"/>
      <c r="E74" s="171"/>
      <c r="F74" s="171"/>
      <c r="G74" s="668"/>
      <c r="H74" s="501"/>
      <c r="I74" s="35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  <c r="EC74" s="22"/>
      <c r="ED74" s="22"/>
      <c r="EE74" s="22"/>
      <c r="EF74" s="22"/>
      <c r="EG74" s="22"/>
      <c r="EH74" s="22"/>
      <c r="EI74" s="22"/>
      <c r="EJ74" s="22"/>
      <c r="EK74" s="22"/>
      <c r="EL74" s="22"/>
      <c r="EM74" s="22"/>
      <c r="EN74" s="22"/>
      <c r="EO74" s="22"/>
      <c r="EP74" s="22"/>
      <c r="EQ74" s="22"/>
      <c r="ER74" s="22"/>
      <c r="ES74" s="22"/>
      <c r="ET74" s="22"/>
      <c r="EU74" s="22"/>
      <c r="EV74" s="22"/>
      <c r="EW74" s="22"/>
      <c r="EX74" s="22"/>
      <c r="EY74" s="22"/>
      <c r="EZ74" s="22"/>
      <c r="FA74" s="22"/>
      <c r="FB74" s="22"/>
      <c r="FC74" s="22"/>
      <c r="FD74" s="22"/>
      <c r="FE74" s="22"/>
      <c r="FF74" s="22"/>
      <c r="FG74" s="22"/>
      <c r="FH74" s="22"/>
      <c r="FI74" s="22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2"/>
      <c r="GL74" s="22"/>
      <c r="GM74" s="22"/>
      <c r="GN74" s="22"/>
      <c r="GO74" s="22"/>
      <c r="GP74" s="22"/>
      <c r="GQ74" s="22"/>
      <c r="GR74" s="22"/>
      <c r="GS74" s="22"/>
      <c r="GT74" s="22"/>
      <c r="GU74" s="22"/>
      <c r="GV74" s="22"/>
      <c r="GW74" s="22"/>
      <c r="GX74" s="22"/>
      <c r="GY74" s="22"/>
      <c r="GZ74" s="22"/>
      <c r="HA74" s="22"/>
      <c r="HB74" s="22"/>
      <c r="HC74" s="22"/>
      <c r="HD74" s="22"/>
      <c r="HE74" s="22"/>
      <c r="HF74" s="22"/>
      <c r="HG74" s="22"/>
      <c r="HH74" s="22"/>
      <c r="HI74" s="22"/>
      <c r="HJ74" s="22"/>
      <c r="HK74" s="22"/>
      <c r="HL74" s="22"/>
      <c r="HM74" s="22"/>
      <c r="HN74" s="22"/>
      <c r="HO74" s="22"/>
      <c r="HP74" s="22"/>
      <c r="HQ74" s="22"/>
      <c r="HR74" s="22"/>
      <c r="HS74" s="22"/>
      <c r="HT74" s="22"/>
      <c r="HU74" s="22"/>
      <c r="HV74" s="22"/>
      <c r="HW74" s="22"/>
      <c r="HX74" s="22"/>
      <c r="HY74" s="22"/>
      <c r="HZ74" s="22"/>
      <c r="IA74" s="22"/>
      <c r="IB74" s="22"/>
      <c r="IC74" s="22"/>
      <c r="ID74" s="22"/>
      <c r="IE74" s="22"/>
      <c r="IF74" s="22"/>
      <c r="IG74" s="22"/>
      <c r="IH74" s="22"/>
      <c r="II74" s="22"/>
      <c r="IJ74" s="22"/>
    </row>
    <row r="75" spans="1:244" ht="32.25" customHeight="1" x14ac:dyDescent="0.25">
      <c r="A75" s="891" t="s">
        <v>458</v>
      </c>
      <c r="B75" s="870"/>
      <c r="C75" s="10" t="s">
        <v>237</v>
      </c>
      <c r="D75" s="274">
        <v>2.4135933416606643E-2</v>
      </c>
      <c r="E75" s="171">
        <v>2.4318830251133162E-2</v>
      </c>
      <c r="F75" s="171"/>
      <c r="G75" s="527">
        <f>(F75-D75)/D75*100</f>
        <v>-100</v>
      </c>
      <c r="H75" s="522">
        <f t="shared" si="4"/>
        <v>-100</v>
      </c>
      <c r="I75" s="35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  <c r="EC75" s="22"/>
      <c r="ED75" s="22"/>
      <c r="EE75" s="22"/>
      <c r="EF75" s="22"/>
      <c r="EG75" s="22"/>
      <c r="EH75" s="22"/>
      <c r="EI75" s="22"/>
      <c r="EJ75" s="22"/>
      <c r="EK75" s="22"/>
      <c r="EL75" s="22"/>
      <c r="EM75" s="22"/>
      <c r="EN75" s="22"/>
      <c r="EO75" s="22"/>
      <c r="EP75" s="22"/>
      <c r="EQ75" s="22"/>
      <c r="ER75" s="22"/>
      <c r="ES75" s="22"/>
      <c r="ET75" s="22"/>
      <c r="EU75" s="22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2"/>
      <c r="HF75" s="22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22"/>
      <c r="HR75" s="22"/>
      <c r="HS75" s="22"/>
      <c r="HT75" s="22"/>
      <c r="HU75" s="22"/>
      <c r="HV75" s="22"/>
      <c r="HW75" s="22"/>
      <c r="HX75" s="22"/>
      <c r="HY75" s="22"/>
      <c r="HZ75" s="22"/>
      <c r="IA75" s="22"/>
      <c r="IB75" s="22"/>
      <c r="IC75" s="22"/>
      <c r="ID75" s="22"/>
      <c r="IE75" s="22"/>
      <c r="IF75" s="22"/>
      <c r="IG75" s="22"/>
      <c r="IH75" s="22"/>
      <c r="II75" s="22"/>
      <c r="IJ75" s="22"/>
    </row>
    <row r="76" spans="1:244" hidden="1" x14ac:dyDescent="0.25">
      <c r="A76" s="857" t="s">
        <v>48</v>
      </c>
      <c r="B76" s="858"/>
      <c r="C76" s="10" t="s">
        <v>37</v>
      </c>
      <c r="D76" s="274"/>
      <c r="E76" s="172"/>
      <c r="F76" s="172"/>
      <c r="G76" s="668"/>
      <c r="H76" s="501"/>
      <c r="I76" s="35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  <c r="EC76" s="22"/>
      <c r="ED76" s="22"/>
      <c r="EE76" s="22"/>
      <c r="EF76" s="22"/>
      <c r="EG76" s="22"/>
      <c r="EH76" s="22"/>
      <c r="EI76" s="22"/>
      <c r="EJ76" s="22"/>
      <c r="EK76" s="22"/>
      <c r="EL76" s="22"/>
      <c r="EM76" s="22"/>
      <c r="EN76" s="22"/>
      <c r="EO76" s="22"/>
      <c r="EP76" s="22"/>
      <c r="EQ76" s="22"/>
      <c r="ER76" s="22"/>
      <c r="ES76" s="22"/>
      <c r="ET76" s="22"/>
      <c r="EU76" s="22"/>
      <c r="EV76" s="22"/>
      <c r="EW76" s="22"/>
      <c r="EX76" s="22"/>
      <c r="EY76" s="22"/>
      <c r="EZ76" s="22"/>
      <c r="FA76" s="22"/>
      <c r="FB76" s="22"/>
      <c r="FC76" s="22"/>
      <c r="FD76" s="22"/>
      <c r="FE76" s="22"/>
      <c r="FF76" s="22"/>
      <c r="FG76" s="22"/>
      <c r="FH76" s="22"/>
      <c r="FI76" s="22"/>
      <c r="FJ76" s="22"/>
      <c r="FK76" s="22"/>
      <c r="FL76" s="22"/>
      <c r="FM76" s="22"/>
      <c r="FN76" s="22"/>
      <c r="FO76" s="22"/>
      <c r="FP76" s="22"/>
      <c r="FQ76" s="22"/>
      <c r="FR76" s="22"/>
      <c r="FS76" s="22"/>
      <c r="FT76" s="22"/>
      <c r="FU76" s="22"/>
      <c r="FV76" s="22"/>
      <c r="FW76" s="22"/>
      <c r="FX76" s="22"/>
      <c r="FY76" s="22"/>
      <c r="FZ76" s="22"/>
      <c r="GA76" s="22"/>
      <c r="GB76" s="22"/>
      <c r="GC76" s="22"/>
      <c r="GD76" s="22"/>
      <c r="GE76" s="22"/>
      <c r="GF76" s="22"/>
      <c r="GG76" s="22"/>
      <c r="GH76" s="22"/>
      <c r="GI76" s="22"/>
      <c r="GJ76" s="22"/>
      <c r="GK76" s="22"/>
      <c r="GL76" s="22"/>
      <c r="GM76" s="22"/>
      <c r="GN76" s="22"/>
      <c r="GO76" s="22"/>
      <c r="GP76" s="22"/>
      <c r="GQ76" s="22"/>
      <c r="GR76" s="22"/>
      <c r="GS76" s="22"/>
      <c r="GT76" s="22"/>
      <c r="GU76" s="22"/>
      <c r="GV76" s="22"/>
      <c r="GW76" s="22"/>
      <c r="GX76" s="22"/>
      <c r="GY76" s="22"/>
      <c r="GZ76" s="22"/>
      <c r="HA76" s="22"/>
      <c r="HB76" s="22"/>
      <c r="HC76" s="22"/>
      <c r="HD76" s="22"/>
      <c r="HE76" s="22"/>
      <c r="HF76" s="22"/>
      <c r="HG76" s="22"/>
      <c r="HH76" s="22"/>
      <c r="HI76" s="22"/>
      <c r="HJ76" s="22"/>
      <c r="HK76" s="22"/>
      <c r="HL76" s="22"/>
      <c r="HM76" s="22"/>
      <c r="HN76" s="22"/>
      <c r="HO76" s="22"/>
      <c r="HP76" s="22"/>
      <c r="HQ76" s="22"/>
      <c r="HR76" s="22"/>
      <c r="HS76" s="22"/>
      <c r="HT76" s="22"/>
      <c r="HU76" s="22"/>
      <c r="HV76" s="22"/>
      <c r="HW76" s="22"/>
      <c r="HX76" s="22"/>
      <c r="HY76" s="22"/>
      <c r="HZ76" s="22"/>
      <c r="IA76" s="22"/>
      <c r="IB76" s="22"/>
      <c r="IC76" s="22"/>
      <c r="ID76" s="22"/>
      <c r="IE76" s="22"/>
      <c r="IF76" s="22"/>
      <c r="IG76" s="22"/>
      <c r="IH76" s="22"/>
      <c r="II76" s="22"/>
      <c r="IJ76" s="22"/>
    </row>
    <row r="77" spans="1:244" x14ac:dyDescent="0.25">
      <c r="A77" s="857" t="s">
        <v>49</v>
      </c>
      <c r="B77" s="858"/>
      <c r="C77" s="10" t="s">
        <v>37</v>
      </c>
      <c r="D77" s="274">
        <v>2.1101054019603258E-2</v>
      </c>
      <c r="E77" s="172">
        <v>2.1226830744102029E-2</v>
      </c>
      <c r="F77" s="172">
        <v>2.12E-2</v>
      </c>
      <c r="G77" s="667">
        <f>(F77-D77)/D77*100</f>
        <v>0.46891487176337238</v>
      </c>
      <c r="H77" s="501">
        <f t="shared" si="4"/>
        <v>-0.12640014152599563</v>
      </c>
      <c r="I77" s="35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22"/>
      <c r="HW77" s="22"/>
      <c r="HX77" s="22"/>
      <c r="HY77" s="22"/>
      <c r="HZ77" s="22"/>
      <c r="IA77" s="22"/>
      <c r="IB77" s="22"/>
      <c r="IC77" s="22"/>
      <c r="ID77" s="22"/>
      <c r="IE77" s="22"/>
      <c r="IF77" s="22"/>
      <c r="IG77" s="22"/>
      <c r="IH77" s="22"/>
      <c r="II77" s="22"/>
      <c r="IJ77" s="22"/>
    </row>
    <row r="78" spans="1:244" hidden="1" x14ac:dyDescent="0.25">
      <c r="A78" s="857" t="s">
        <v>50</v>
      </c>
      <c r="B78" s="858"/>
      <c r="C78" s="10" t="s">
        <v>37</v>
      </c>
      <c r="D78" s="274"/>
      <c r="E78" s="172"/>
      <c r="F78" s="172"/>
      <c r="G78" s="668"/>
      <c r="H78" s="501"/>
      <c r="I78" s="35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  <c r="EC78" s="22"/>
      <c r="ED78" s="22"/>
      <c r="EE78" s="22"/>
      <c r="EF78" s="22"/>
      <c r="EG78" s="22"/>
      <c r="EH78" s="22"/>
      <c r="EI78" s="22"/>
      <c r="EJ78" s="22"/>
      <c r="EK78" s="22"/>
      <c r="EL78" s="22"/>
      <c r="EM78" s="22"/>
      <c r="EN78" s="22"/>
      <c r="EO78" s="22"/>
      <c r="EP78" s="22"/>
      <c r="EQ78" s="22"/>
      <c r="ER78" s="22"/>
      <c r="ES78" s="22"/>
      <c r="ET78" s="22"/>
      <c r="EU78" s="22"/>
      <c r="EV78" s="22"/>
      <c r="EW78" s="22"/>
      <c r="EX78" s="22"/>
      <c r="EY78" s="22"/>
      <c r="EZ78" s="22"/>
      <c r="FA78" s="22"/>
      <c r="FB78" s="22"/>
      <c r="FC78" s="22"/>
      <c r="FD78" s="22"/>
      <c r="FE78" s="22"/>
      <c r="FF78" s="22"/>
      <c r="FG78" s="22"/>
      <c r="FH78" s="22"/>
      <c r="FI78" s="22"/>
      <c r="FJ78" s="22"/>
      <c r="FK78" s="22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  <c r="FZ78" s="22"/>
      <c r="GA78" s="22"/>
      <c r="GB78" s="22"/>
      <c r="GC78" s="22"/>
      <c r="GD78" s="22"/>
      <c r="GE78" s="22"/>
      <c r="GF78" s="22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22"/>
      <c r="GT78" s="22"/>
      <c r="GU78" s="22"/>
      <c r="GV78" s="22"/>
      <c r="GW78" s="22"/>
      <c r="GX78" s="22"/>
      <c r="GY78" s="22"/>
      <c r="GZ78" s="22"/>
      <c r="HA78" s="22"/>
      <c r="HB78" s="22"/>
      <c r="HC78" s="22"/>
      <c r="HD78" s="22"/>
      <c r="HE78" s="22"/>
      <c r="HF78" s="22"/>
      <c r="HG78" s="22"/>
      <c r="HH78" s="22"/>
      <c r="HI78" s="22"/>
      <c r="HJ78" s="22"/>
      <c r="HK78" s="22"/>
      <c r="HL78" s="22"/>
      <c r="HM78" s="22"/>
      <c r="HN78" s="22"/>
      <c r="HO78" s="22"/>
      <c r="HP78" s="22"/>
      <c r="HQ78" s="22"/>
      <c r="HR78" s="22"/>
      <c r="HS78" s="22"/>
      <c r="HT78" s="22"/>
      <c r="HU78" s="22"/>
      <c r="HV78" s="22"/>
      <c r="HW78" s="22"/>
      <c r="HX78" s="22"/>
      <c r="HY78" s="22"/>
      <c r="HZ78" s="22"/>
      <c r="IA78" s="22"/>
      <c r="IB78" s="22"/>
      <c r="IC78" s="22"/>
      <c r="ID78" s="22"/>
      <c r="IE78" s="22"/>
      <c r="IF78" s="22"/>
      <c r="IG78" s="22"/>
      <c r="IH78" s="22"/>
      <c r="II78" s="22"/>
      <c r="IJ78" s="22"/>
    </row>
    <row r="79" spans="1:244" x14ac:dyDescent="0.25">
      <c r="A79" s="876"/>
      <c r="B79" s="921" t="s">
        <v>501</v>
      </c>
      <c r="C79" s="921"/>
      <c r="D79" s="921"/>
      <c r="E79" s="921"/>
      <c r="F79" s="921"/>
      <c r="G79" s="918" t="s">
        <v>1</v>
      </c>
      <c r="H79" s="918"/>
      <c r="I79" s="569" t="s">
        <v>2</v>
      </c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  <c r="EC79" s="22"/>
      <c r="ED79" s="22"/>
      <c r="EE79" s="22"/>
      <c r="EF79" s="22"/>
      <c r="EG79" s="22"/>
      <c r="EH79" s="22"/>
      <c r="EI79" s="22"/>
      <c r="EJ79" s="22"/>
      <c r="EK79" s="22"/>
      <c r="EL79" s="22"/>
      <c r="EM79" s="22"/>
      <c r="EN79" s="22"/>
      <c r="EO79" s="22"/>
      <c r="EP79" s="22"/>
      <c r="EQ79" s="22"/>
      <c r="ER79" s="22"/>
      <c r="ES79" s="22"/>
      <c r="ET79" s="22"/>
      <c r="EU79" s="22"/>
      <c r="EV79" s="22"/>
      <c r="EW79" s="22"/>
      <c r="EX79" s="22"/>
      <c r="EY79" s="22"/>
      <c r="EZ79" s="22"/>
      <c r="FA79" s="22"/>
      <c r="FB79" s="22"/>
      <c r="FC79" s="22"/>
      <c r="FD79" s="22"/>
      <c r="FE79" s="22"/>
      <c r="FF79" s="22"/>
      <c r="FG79" s="22"/>
      <c r="FH79" s="22"/>
      <c r="FI79" s="22"/>
      <c r="FJ79" s="22"/>
      <c r="FK79" s="22"/>
      <c r="FL79" s="22"/>
      <c r="FM79" s="22"/>
      <c r="FN79" s="22"/>
      <c r="FO79" s="22"/>
      <c r="FP79" s="22"/>
      <c r="FQ79" s="22"/>
      <c r="FR79" s="22"/>
      <c r="FS79" s="22"/>
      <c r="FT79" s="22"/>
      <c r="FU79" s="22"/>
      <c r="FV79" s="22"/>
      <c r="FW79" s="22"/>
      <c r="FX79" s="22"/>
      <c r="FY79" s="22"/>
      <c r="FZ79" s="22"/>
      <c r="GA79" s="22"/>
      <c r="GB79" s="22"/>
      <c r="GC79" s="22"/>
      <c r="GD79" s="22"/>
      <c r="GE79" s="22"/>
      <c r="GF79" s="22"/>
      <c r="GG79" s="22"/>
      <c r="GH79" s="22"/>
      <c r="GI79" s="22"/>
      <c r="GJ79" s="22"/>
      <c r="GK79" s="22"/>
      <c r="GL79" s="22"/>
      <c r="GM79" s="22"/>
      <c r="GN79" s="22"/>
      <c r="GO79" s="22"/>
      <c r="GP79" s="22"/>
      <c r="GQ79" s="22"/>
      <c r="GR79" s="22"/>
      <c r="GS79" s="22"/>
      <c r="GT79" s="22"/>
      <c r="GU79" s="22"/>
      <c r="GV79" s="22"/>
      <c r="GW79" s="22"/>
      <c r="GX79" s="22"/>
      <c r="GY79" s="22"/>
      <c r="GZ79" s="22"/>
      <c r="HA79" s="22"/>
      <c r="HB79" s="22"/>
      <c r="HC79" s="22"/>
      <c r="HD79" s="22"/>
      <c r="HE79" s="22"/>
      <c r="HF79" s="22"/>
      <c r="HG79" s="22"/>
      <c r="HH79" s="22"/>
      <c r="HI79" s="22"/>
      <c r="HJ79" s="22"/>
      <c r="HK79" s="22"/>
      <c r="HL79" s="22"/>
      <c r="HM79" s="22"/>
      <c r="HN79" s="22"/>
      <c r="HO79" s="22"/>
      <c r="HP79" s="22"/>
      <c r="HQ79" s="22"/>
      <c r="HR79" s="22"/>
      <c r="HS79" s="22"/>
      <c r="HT79" s="22"/>
      <c r="HU79" s="22"/>
      <c r="HV79" s="22"/>
      <c r="HW79" s="22"/>
      <c r="HX79" s="22"/>
      <c r="HY79" s="22"/>
      <c r="HZ79" s="22"/>
      <c r="IA79" s="22"/>
      <c r="IB79" s="22"/>
      <c r="IC79" s="22"/>
      <c r="ID79" s="22"/>
      <c r="IE79" s="22"/>
      <c r="IF79" s="22"/>
      <c r="IG79" s="22"/>
      <c r="IH79" s="22"/>
      <c r="II79" s="22"/>
      <c r="IJ79" s="22"/>
    </row>
    <row r="80" spans="1:244" x14ac:dyDescent="0.25">
      <c r="A80" s="876"/>
      <c r="B80" s="921"/>
      <c r="C80" s="921"/>
      <c r="D80" s="921"/>
      <c r="E80" s="921"/>
      <c r="F80" s="921"/>
      <c r="G80" s="918" t="s">
        <v>3</v>
      </c>
      <c r="H80" s="918"/>
      <c r="I80" s="569">
        <v>2</v>
      </c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  <c r="EC80" s="22"/>
      <c r="ED80" s="22"/>
      <c r="EE80" s="22"/>
      <c r="EF80" s="22"/>
      <c r="EG80" s="22"/>
      <c r="EH80" s="22"/>
      <c r="EI80" s="22"/>
      <c r="EJ80" s="22"/>
      <c r="EK80" s="22"/>
      <c r="EL80" s="22"/>
      <c r="EM80" s="22"/>
      <c r="EN80" s="22"/>
      <c r="EO80" s="22"/>
      <c r="EP80" s="22"/>
      <c r="EQ80" s="22"/>
      <c r="ER80" s="22"/>
      <c r="ES80" s="22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  <c r="GW80" s="22"/>
      <c r="GX80" s="22"/>
      <c r="GY80" s="22"/>
      <c r="GZ80" s="22"/>
      <c r="HA80" s="22"/>
      <c r="HB80" s="22"/>
      <c r="HC80" s="22"/>
      <c r="HD80" s="22"/>
      <c r="HE80" s="22"/>
      <c r="HF80" s="22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22"/>
      <c r="HT80" s="22"/>
      <c r="HU80" s="22"/>
      <c r="HV80" s="22"/>
      <c r="HW80" s="22"/>
      <c r="HX80" s="22"/>
      <c r="HY80" s="22"/>
      <c r="HZ80" s="22"/>
      <c r="IA80" s="22"/>
      <c r="IB80" s="22"/>
      <c r="IC80" s="22"/>
      <c r="ID80" s="22"/>
      <c r="IE80" s="22"/>
      <c r="IF80" s="22"/>
      <c r="IG80" s="22"/>
      <c r="IH80" s="22"/>
      <c r="II80" s="22"/>
      <c r="IJ80" s="22"/>
    </row>
    <row r="81" spans="1:244" x14ac:dyDescent="0.25">
      <c r="A81" s="876"/>
      <c r="B81" s="921"/>
      <c r="C81" s="921"/>
      <c r="D81" s="921"/>
      <c r="E81" s="921"/>
      <c r="F81" s="921"/>
      <c r="G81" s="918" t="s">
        <v>4</v>
      </c>
      <c r="H81" s="918"/>
      <c r="I81" s="570">
        <v>43164</v>
      </c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2"/>
      <c r="HW81" s="22"/>
      <c r="HX81" s="22"/>
      <c r="HY81" s="22"/>
      <c r="HZ81" s="22"/>
      <c r="IA81" s="22"/>
      <c r="IB81" s="22"/>
      <c r="IC81" s="22"/>
      <c r="ID81" s="22"/>
      <c r="IE81" s="22"/>
      <c r="IF81" s="22"/>
      <c r="IG81" s="22"/>
      <c r="IH81" s="22"/>
      <c r="II81" s="22"/>
      <c r="IJ81" s="22"/>
    </row>
    <row r="82" spans="1:244" x14ac:dyDescent="0.25">
      <c r="A82" s="876"/>
      <c r="B82" s="921"/>
      <c r="C82" s="921"/>
      <c r="D82" s="921"/>
      <c r="E82" s="921"/>
      <c r="F82" s="921"/>
      <c r="G82" s="918" t="s">
        <v>5</v>
      </c>
      <c r="H82" s="918"/>
      <c r="I82" s="569">
        <v>1</v>
      </c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  <c r="ID82" s="22"/>
      <c r="IE82" s="22"/>
      <c r="IF82" s="22"/>
      <c r="IG82" s="22"/>
      <c r="IH82" s="22"/>
      <c r="II82" s="22"/>
      <c r="IJ82" s="22"/>
    </row>
    <row r="83" spans="1:244" x14ac:dyDescent="0.25">
      <c r="A83" s="682"/>
      <c r="B83" s="693"/>
      <c r="C83" s="694"/>
      <c r="D83" s="695"/>
      <c r="E83" s="696"/>
      <c r="F83" s="696"/>
      <c r="G83" s="697"/>
      <c r="H83" s="698"/>
      <c r="I83" s="699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  <c r="EC83" s="22"/>
      <c r="ED83" s="22"/>
      <c r="EE83" s="22"/>
      <c r="EF83" s="22"/>
      <c r="EG83" s="22"/>
      <c r="EH83" s="22"/>
      <c r="EI83" s="22"/>
      <c r="EJ83" s="22"/>
      <c r="EK83" s="22"/>
      <c r="EL83" s="22"/>
      <c r="EM83" s="22"/>
      <c r="EN83" s="22"/>
      <c r="EO83" s="22"/>
      <c r="EP83" s="22"/>
      <c r="EQ83" s="22"/>
      <c r="ER83" s="22"/>
      <c r="ES83" s="22"/>
      <c r="ET83" s="22"/>
      <c r="EU83" s="22"/>
      <c r="EV83" s="22"/>
      <c r="EW83" s="22"/>
      <c r="EX83" s="22"/>
      <c r="EY83" s="22"/>
      <c r="EZ83" s="22"/>
      <c r="FA83" s="22"/>
      <c r="FB83" s="22"/>
      <c r="FC83" s="22"/>
      <c r="FD83" s="22"/>
      <c r="FE83" s="22"/>
      <c r="FF83" s="22"/>
      <c r="FG83" s="22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22"/>
      <c r="GT83" s="22"/>
      <c r="GU83" s="22"/>
      <c r="GV83" s="22"/>
      <c r="GW83" s="22"/>
      <c r="GX83" s="22"/>
      <c r="GY83" s="22"/>
      <c r="GZ83" s="22"/>
      <c r="HA83" s="22"/>
      <c r="HB83" s="22"/>
      <c r="HC83" s="22"/>
      <c r="HD83" s="22"/>
      <c r="HE83" s="22"/>
      <c r="HF83" s="22"/>
      <c r="HG83" s="22"/>
      <c r="HH83" s="22"/>
      <c r="HI83" s="22"/>
      <c r="HJ83" s="22"/>
      <c r="HK83" s="22"/>
      <c r="HL83" s="22"/>
      <c r="HM83" s="22"/>
      <c r="HN83" s="22"/>
      <c r="HO83" s="22"/>
      <c r="HP83" s="22"/>
      <c r="HQ83" s="22"/>
      <c r="HR83" s="22"/>
      <c r="HS83" s="22"/>
      <c r="HT83" s="22"/>
      <c r="HU83" s="22"/>
      <c r="HV83" s="22"/>
      <c r="HW83" s="22"/>
      <c r="HX83" s="22"/>
      <c r="HY83" s="22"/>
      <c r="HZ83" s="22"/>
      <c r="IA83" s="22"/>
      <c r="IB83" s="22"/>
      <c r="IC83" s="22"/>
      <c r="ID83" s="22"/>
      <c r="IE83" s="22"/>
      <c r="IF83" s="22"/>
      <c r="IG83" s="22"/>
      <c r="IH83" s="22"/>
      <c r="II83" s="22"/>
      <c r="IJ83" s="22"/>
    </row>
    <row r="84" spans="1:244" x14ac:dyDescent="0.25">
      <c r="A84" s="869" t="s">
        <v>33</v>
      </c>
      <c r="B84" s="870"/>
      <c r="C84" s="10"/>
      <c r="D84" s="274"/>
      <c r="E84" s="172"/>
      <c r="F84" s="172"/>
      <c r="G84" s="668"/>
      <c r="H84" s="501"/>
      <c r="I84" s="35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  <c r="IH84" s="22"/>
      <c r="II84" s="22"/>
      <c r="IJ84" s="22"/>
    </row>
    <row r="85" spans="1:244" ht="32.25" customHeight="1" x14ac:dyDescent="0.25">
      <c r="A85" s="924" t="s">
        <v>459</v>
      </c>
      <c r="B85" s="920"/>
      <c r="C85" s="10" t="s">
        <v>35</v>
      </c>
      <c r="D85" s="275">
        <v>3.1083206313650424E-2</v>
      </c>
      <c r="E85" s="173">
        <v>3.248757684315863E-2</v>
      </c>
      <c r="F85" s="173"/>
      <c r="G85" s="527">
        <f>(F85-D85)/D85*100</f>
        <v>-100</v>
      </c>
      <c r="H85" s="522">
        <f t="shared" si="4"/>
        <v>-100</v>
      </c>
      <c r="I85" s="35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22"/>
      <c r="IG85" s="22"/>
      <c r="IH85" s="22"/>
      <c r="II85" s="22"/>
      <c r="IJ85" s="22"/>
    </row>
    <row r="86" spans="1:244" hidden="1" x14ac:dyDescent="0.25">
      <c r="A86" s="857" t="s">
        <v>48</v>
      </c>
      <c r="B86" s="858"/>
      <c r="C86" s="10" t="s">
        <v>37</v>
      </c>
      <c r="D86" s="275"/>
      <c r="E86" s="173"/>
      <c r="F86" s="173"/>
      <c r="G86" s="667"/>
      <c r="H86" s="501"/>
      <c r="I86" s="35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  <c r="EC86" s="22"/>
      <c r="ED86" s="22"/>
      <c r="EE86" s="22"/>
      <c r="EF86" s="22"/>
      <c r="EG86" s="22"/>
      <c r="EH86" s="22"/>
      <c r="EI86" s="22"/>
      <c r="EJ86" s="22"/>
      <c r="EK86" s="22"/>
      <c r="EL86" s="22"/>
      <c r="EM86" s="22"/>
      <c r="EN86" s="22"/>
      <c r="EO86" s="22"/>
      <c r="EP86" s="22"/>
      <c r="EQ86" s="22"/>
      <c r="ER86" s="22"/>
      <c r="ES86" s="22"/>
      <c r="ET86" s="22"/>
      <c r="EU86" s="22"/>
      <c r="EV86" s="22"/>
      <c r="EW86" s="22"/>
      <c r="EX86" s="22"/>
      <c r="EY86" s="22"/>
      <c r="EZ86" s="22"/>
      <c r="FA86" s="22"/>
      <c r="FB86" s="22"/>
      <c r="FC86" s="22"/>
      <c r="FD86" s="22"/>
      <c r="FE86" s="22"/>
      <c r="FF86" s="22"/>
      <c r="FG86" s="22"/>
      <c r="FH86" s="22"/>
      <c r="FI86" s="22"/>
      <c r="FJ86" s="22"/>
      <c r="FK86" s="22"/>
      <c r="FL86" s="22"/>
      <c r="FM86" s="22"/>
      <c r="FN86" s="22"/>
      <c r="FO86" s="22"/>
      <c r="FP86" s="22"/>
      <c r="FQ86" s="22"/>
      <c r="FR86" s="22"/>
      <c r="FS86" s="22"/>
      <c r="FT86" s="22"/>
      <c r="FU86" s="22"/>
      <c r="FV86" s="22"/>
      <c r="FW86" s="22"/>
      <c r="FX86" s="22"/>
      <c r="FY86" s="22"/>
      <c r="FZ86" s="22"/>
      <c r="GA86" s="22"/>
      <c r="GB86" s="22"/>
      <c r="GC86" s="22"/>
      <c r="GD86" s="22"/>
      <c r="GE86" s="22"/>
      <c r="GF86" s="22"/>
      <c r="GG86" s="22"/>
      <c r="GH86" s="22"/>
      <c r="GI86" s="22"/>
      <c r="GJ86" s="22"/>
      <c r="GK86" s="22"/>
      <c r="GL86" s="22"/>
      <c r="GM86" s="22"/>
      <c r="GN86" s="22"/>
      <c r="GO86" s="22"/>
      <c r="GP86" s="22"/>
      <c r="GQ86" s="22"/>
      <c r="GR86" s="22"/>
      <c r="GS86" s="22"/>
      <c r="GT86" s="22"/>
      <c r="GU86" s="22"/>
      <c r="GV86" s="22"/>
      <c r="GW86" s="22"/>
      <c r="GX86" s="22"/>
      <c r="GY86" s="22"/>
      <c r="GZ86" s="22"/>
      <c r="HA86" s="22"/>
      <c r="HB86" s="22"/>
      <c r="HC86" s="22"/>
      <c r="HD86" s="22"/>
      <c r="HE86" s="22"/>
      <c r="HF86" s="22"/>
      <c r="HG86" s="22"/>
      <c r="HH86" s="22"/>
      <c r="HI86" s="22"/>
      <c r="HJ86" s="22"/>
      <c r="HK86" s="22"/>
      <c r="HL86" s="22"/>
      <c r="HM86" s="22"/>
      <c r="HN86" s="22"/>
      <c r="HO86" s="22"/>
      <c r="HP86" s="22"/>
      <c r="HQ86" s="22"/>
      <c r="HR86" s="22"/>
      <c r="HS86" s="22"/>
      <c r="HT86" s="22"/>
      <c r="HU86" s="22"/>
      <c r="HV86" s="22"/>
      <c r="HW86" s="22"/>
      <c r="HX86" s="22"/>
      <c r="HY86" s="22"/>
      <c r="HZ86" s="22"/>
      <c r="IA86" s="22"/>
      <c r="IB86" s="22"/>
      <c r="IC86" s="22"/>
      <c r="ID86" s="22"/>
      <c r="IE86" s="22"/>
      <c r="IF86" s="22"/>
      <c r="IG86" s="22"/>
      <c r="IH86" s="22"/>
      <c r="II86" s="22"/>
      <c r="IJ86" s="22"/>
    </row>
    <row r="87" spans="1:244" x14ac:dyDescent="0.25">
      <c r="A87" s="857" t="s">
        <v>49</v>
      </c>
      <c r="B87" s="858"/>
      <c r="C87" s="10" t="s">
        <v>37</v>
      </c>
      <c r="D87" s="275">
        <v>2.716770494762712E-2</v>
      </c>
      <c r="E87" s="173">
        <v>2.7961476894253021E-2</v>
      </c>
      <c r="F87" s="173">
        <v>2.8199999999999999E-2</v>
      </c>
      <c r="G87" s="667">
        <f>(F87-D87)/D87*100</f>
        <v>3.7997138674867785</v>
      </c>
      <c r="H87" s="501"/>
      <c r="I87" s="35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22"/>
      <c r="HS87" s="22"/>
      <c r="HT87" s="22"/>
      <c r="HU87" s="22"/>
      <c r="HV87" s="22"/>
      <c r="HW87" s="22"/>
      <c r="HX87" s="22"/>
      <c r="HY87" s="22"/>
      <c r="HZ87" s="22"/>
      <c r="IA87" s="22"/>
      <c r="IB87" s="22"/>
      <c r="IC87" s="22"/>
      <c r="ID87" s="22"/>
      <c r="IE87" s="22"/>
      <c r="IF87" s="22"/>
      <c r="IG87" s="22"/>
      <c r="IH87" s="22"/>
      <c r="II87" s="22"/>
      <c r="IJ87" s="22"/>
    </row>
    <row r="88" spans="1:244" hidden="1" x14ac:dyDescent="0.25">
      <c r="A88" s="857" t="s">
        <v>50</v>
      </c>
      <c r="B88" s="858"/>
      <c r="C88" s="10" t="s">
        <v>37</v>
      </c>
      <c r="D88" s="275"/>
      <c r="E88" s="173"/>
      <c r="F88" s="173"/>
      <c r="G88" s="667"/>
      <c r="H88" s="501"/>
      <c r="I88" s="35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  <c r="CW88" s="22"/>
      <c r="CX88" s="22"/>
      <c r="CY88" s="22"/>
      <c r="CZ88" s="22"/>
      <c r="DA88" s="22"/>
      <c r="DB88" s="22"/>
      <c r="DC88" s="22"/>
      <c r="DD88" s="22"/>
      <c r="DE88" s="22"/>
      <c r="DF88" s="22"/>
      <c r="DG88" s="22"/>
      <c r="DH88" s="22"/>
      <c r="DI88" s="22"/>
      <c r="DJ88" s="22"/>
      <c r="DK88" s="22"/>
      <c r="DL88" s="22"/>
      <c r="DM88" s="22"/>
      <c r="DN88" s="22"/>
      <c r="DO88" s="22"/>
      <c r="DP88" s="22"/>
      <c r="DQ88" s="22"/>
      <c r="DR88" s="22"/>
      <c r="DS88" s="22"/>
      <c r="DT88" s="22"/>
      <c r="DU88" s="22"/>
      <c r="DV88" s="22"/>
      <c r="DW88" s="22"/>
      <c r="DX88" s="22"/>
      <c r="DY88" s="22"/>
      <c r="DZ88" s="22"/>
      <c r="EA88" s="22"/>
      <c r="EB88" s="22"/>
      <c r="EC88" s="22"/>
      <c r="ED88" s="22"/>
      <c r="EE88" s="22"/>
      <c r="EF88" s="22"/>
      <c r="EG88" s="22"/>
      <c r="EH88" s="22"/>
      <c r="EI88" s="22"/>
      <c r="EJ88" s="22"/>
      <c r="EK88" s="22"/>
      <c r="EL88" s="22"/>
      <c r="EM88" s="22"/>
      <c r="EN88" s="22"/>
      <c r="EO88" s="22"/>
      <c r="EP88" s="22"/>
      <c r="EQ88" s="22"/>
      <c r="ER88" s="22"/>
      <c r="ES88" s="22"/>
      <c r="ET88" s="22"/>
      <c r="EU88" s="22"/>
      <c r="EV88" s="22"/>
      <c r="EW88" s="22"/>
      <c r="EX88" s="22"/>
      <c r="EY88" s="22"/>
      <c r="EZ88" s="22"/>
      <c r="FA88" s="22"/>
      <c r="FB88" s="22"/>
      <c r="FC88" s="22"/>
      <c r="FD88" s="22"/>
      <c r="FE88" s="22"/>
      <c r="FF88" s="22"/>
      <c r="FG88" s="22"/>
      <c r="FH88" s="22"/>
      <c r="FI88" s="22"/>
      <c r="FJ88" s="22"/>
      <c r="FK88" s="22"/>
      <c r="FL88" s="22"/>
      <c r="FM88" s="22"/>
      <c r="FN88" s="22"/>
      <c r="FO88" s="22"/>
      <c r="FP88" s="22"/>
      <c r="FQ88" s="22"/>
      <c r="FR88" s="22"/>
      <c r="FS88" s="22"/>
      <c r="FT88" s="22"/>
      <c r="FU88" s="22"/>
      <c r="FV88" s="22"/>
      <c r="FW88" s="22"/>
      <c r="FX88" s="22"/>
      <c r="FY88" s="22"/>
      <c r="FZ88" s="22"/>
      <c r="GA88" s="22"/>
      <c r="GB88" s="22"/>
      <c r="GC88" s="22"/>
      <c r="GD88" s="22"/>
      <c r="GE88" s="22"/>
      <c r="GF88" s="22"/>
      <c r="GG88" s="22"/>
      <c r="GH88" s="22"/>
      <c r="GI88" s="22"/>
      <c r="GJ88" s="22"/>
      <c r="GK88" s="22"/>
      <c r="GL88" s="22"/>
      <c r="GM88" s="22"/>
      <c r="GN88" s="22"/>
      <c r="GO88" s="22"/>
      <c r="GP88" s="22"/>
      <c r="GQ88" s="22"/>
      <c r="GR88" s="22"/>
      <c r="GS88" s="22"/>
      <c r="GT88" s="22"/>
      <c r="GU88" s="22"/>
      <c r="GV88" s="22"/>
      <c r="GW88" s="22"/>
      <c r="GX88" s="22"/>
      <c r="GY88" s="22"/>
      <c r="GZ88" s="22"/>
      <c r="HA88" s="22"/>
      <c r="HB88" s="22"/>
      <c r="HC88" s="22"/>
      <c r="HD88" s="22"/>
      <c r="HE88" s="22"/>
      <c r="HF88" s="22"/>
      <c r="HG88" s="22"/>
      <c r="HH88" s="22"/>
      <c r="HI88" s="22"/>
      <c r="HJ88" s="22"/>
      <c r="HK88" s="22"/>
      <c r="HL88" s="22"/>
      <c r="HM88" s="22"/>
      <c r="HN88" s="22"/>
      <c r="HO88" s="22"/>
      <c r="HP88" s="22"/>
      <c r="HQ88" s="22"/>
      <c r="HR88" s="22"/>
      <c r="HS88" s="22"/>
      <c r="HT88" s="22"/>
      <c r="HU88" s="22"/>
      <c r="HV88" s="22"/>
      <c r="HW88" s="22"/>
      <c r="HX88" s="22"/>
      <c r="HY88" s="22"/>
      <c r="HZ88" s="22"/>
      <c r="IA88" s="22"/>
      <c r="IB88" s="22"/>
      <c r="IC88" s="22"/>
      <c r="ID88" s="22"/>
      <c r="IE88" s="22"/>
      <c r="IF88" s="22"/>
      <c r="IG88" s="22"/>
      <c r="IH88" s="22"/>
      <c r="II88" s="22"/>
      <c r="IJ88" s="22"/>
    </row>
    <row r="89" spans="1:244" ht="36.75" customHeight="1" x14ac:dyDescent="0.25">
      <c r="A89" s="924" t="s">
        <v>460</v>
      </c>
      <c r="B89" s="920"/>
      <c r="C89" s="10" t="s">
        <v>35</v>
      </c>
      <c r="D89" s="276">
        <v>3.1199270651050597E-2</v>
      </c>
      <c r="E89" s="176">
        <v>3.2538380327507749E-2</v>
      </c>
      <c r="F89" s="176">
        <v>2.7799999999999998E-2</v>
      </c>
      <c r="G89" s="667">
        <f>(F89-D89)/D89*100</f>
        <v>-10.895352936515303</v>
      </c>
      <c r="H89" s="501">
        <f>(F89-E89)/E89*100</f>
        <v>-14.56243451522371</v>
      </c>
      <c r="I89" s="35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  <c r="DI89" s="22"/>
      <c r="DJ89" s="22"/>
      <c r="DK89" s="22"/>
      <c r="DL89" s="22"/>
      <c r="DM89" s="22"/>
      <c r="DN89" s="22"/>
      <c r="DO89" s="22"/>
      <c r="DP89" s="22"/>
      <c r="DQ89" s="22"/>
      <c r="DR89" s="22"/>
      <c r="DS89" s="22"/>
      <c r="DT89" s="22"/>
      <c r="DU89" s="22"/>
      <c r="DV89" s="22"/>
      <c r="DW89" s="22"/>
      <c r="DX89" s="22"/>
      <c r="DY89" s="22"/>
      <c r="DZ89" s="22"/>
      <c r="EA89" s="22"/>
      <c r="EB89" s="22"/>
      <c r="EC89" s="22"/>
      <c r="ED89" s="22"/>
      <c r="EE89" s="22"/>
      <c r="EF89" s="22"/>
      <c r="EG89" s="22"/>
      <c r="EH89" s="22"/>
      <c r="EI89" s="22"/>
      <c r="EJ89" s="22"/>
      <c r="EK89" s="22"/>
      <c r="EL89" s="22"/>
      <c r="EM89" s="22"/>
      <c r="EN89" s="22"/>
      <c r="EO89" s="22"/>
      <c r="EP89" s="22"/>
      <c r="EQ89" s="22"/>
      <c r="ER89" s="22"/>
      <c r="ES89" s="22"/>
      <c r="ET89" s="22"/>
      <c r="EU89" s="22"/>
      <c r="EV89" s="22"/>
      <c r="EW89" s="22"/>
      <c r="EX89" s="22"/>
      <c r="EY89" s="22"/>
      <c r="EZ89" s="22"/>
      <c r="FA89" s="22"/>
      <c r="FB89" s="22"/>
      <c r="FC89" s="22"/>
      <c r="FD89" s="22"/>
      <c r="FE89" s="22"/>
      <c r="FF89" s="22"/>
      <c r="FG89" s="22"/>
      <c r="FH89" s="22"/>
      <c r="FI89" s="22"/>
      <c r="FJ89" s="22"/>
      <c r="FK89" s="22"/>
      <c r="FL89" s="22"/>
      <c r="FM89" s="22"/>
      <c r="FN89" s="22"/>
      <c r="FO89" s="22"/>
      <c r="FP89" s="22"/>
      <c r="FQ89" s="22"/>
      <c r="FR89" s="22"/>
      <c r="FS89" s="22"/>
      <c r="FT89" s="22"/>
      <c r="FU89" s="22"/>
      <c r="FV89" s="22"/>
      <c r="FW89" s="22"/>
      <c r="FX89" s="22"/>
      <c r="FY89" s="22"/>
      <c r="FZ89" s="22"/>
      <c r="GA89" s="22"/>
      <c r="GB89" s="22"/>
      <c r="GC89" s="22"/>
      <c r="GD89" s="22"/>
      <c r="GE89" s="22"/>
      <c r="GF89" s="22"/>
      <c r="GG89" s="22"/>
      <c r="GH89" s="22"/>
      <c r="GI89" s="22"/>
      <c r="GJ89" s="22"/>
      <c r="GK89" s="22"/>
      <c r="GL89" s="22"/>
      <c r="GM89" s="22"/>
      <c r="GN89" s="22"/>
      <c r="GO89" s="22"/>
      <c r="GP89" s="22"/>
      <c r="GQ89" s="22"/>
      <c r="GR89" s="22"/>
      <c r="GS89" s="22"/>
      <c r="GT89" s="22"/>
      <c r="GU89" s="22"/>
      <c r="GV89" s="22"/>
      <c r="GW89" s="22"/>
      <c r="GX89" s="22"/>
      <c r="GY89" s="22"/>
      <c r="GZ89" s="22"/>
      <c r="HA89" s="22"/>
      <c r="HB89" s="22"/>
      <c r="HC89" s="22"/>
      <c r="HD89" s="22"/>
      <c r="HE89" s="22"/>
      <c r="HF89" s="22"/>
      <c r="HG89" s="22"/>
      <c r="HH89" s="22"/>
      <c r="HI89" s="22"/>
      <c r="HJ89" s="22"/>
      <c r="HK89" s="22"/>
      <c r="HL89" s="22"/>
      <c r="HM89" s="22"/>
      <c r="HN89" s="22"/>
      <c r="HO89" s="22"/>
      <c r="HP89" s="22"/>
      <c r="HQ89" s="22"/>
      <c r="HR89" s="22"/>
      <c r="HS89" s="22"/>
      <c r="HT89" s="22"/>
      <c r="HU89" s="22"/>
      <c r="HV89" s="22"/>
      <c r="HW89" s="22"/>
      <c r="HX89" s="22"/>
      <c r="HY89" s="22"/>
      <c r="HZ89" s="22"/>
      <c r="IA89" s="22"/>
      <c r="IB89" s="22"/>
      <c r="IC89" s="22"/>
      <c r="ID89" s="22"/>
      <c r="IE89" s="22"/>
      <c r="IF89" s="22"/>
      <c r="IG89" s="22"/>
      <c r="IH89" s="22"/>
      <c r="II89" s="22"/>
      <c r="IJ89" s="22"/>
    </row>
    <row r="90" spans="1:244" x14ac:dyDescent="0.25">
      <c r="A90" s="857" t="s">
        <v>36</v>
      </c>
      <c r="B90" s="858"/>
      <c r="C90" s="10" t="s">
        <v>37</v>
      </c>
      <c r="D90" s="276">
        <v>2.6069922417392311E-2</v>
      </c>
      <c r="E90" s="176"/>
      <c r="F90" s="176"/>
      <c r="G90" s="527">
        <f>(F90-D90)/D90*100</f>
        <v>-100</v>
      </c>
      <c r="H90" s="522" t="e">
        <f t="shared" si="4"/>
        <v>#DIV/0!</v>
      </c>
      <c r="I90" s="35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  <c r="CW90" s="22"/>
      <c r="CX90" s="22"/>
      <c r="CY90" s="22"/>
      <c r="CZ90" s="22"/>
      <c r="DA90" s="22"/>
      <c r="DB90" s="22"/>
      <c r="DC90" s="22"/>
      <c r="DD90" s="22"/>
      <c r="DE90" s="22"/>
      <c r="DF90" s="22"/>
      <c r="DG90" s="22"/>
      <c r="DH90" s="22"/>
      <c r="DI90" s="22"/>
      <c r="DJ90" s="22"/>
      <c r="DK90" s="22"/>
      <c r="DL90" s="22"/>
      <c r="DM90" s="22"/>
      <c r="DN90" s="22"/>
      <c r="DO90" s="22"/>
      <c r="DP90" s="22"/>
      <c r="DQ90" s="22"/>
      <c r="DR90" s="22"/>
      <c r="DS90" s="22"/>
      <c r="DT90" s="22"/>
      <c r="DU90" s="22"/>
      <c r="DV90" s="22"/>
      <c r="DW90" s="22"/>
      <c r="DX90" s="22"/>
      <c r="DY90" s="22"/>
      <c r="DZ90" s="22"/>
      <c r="EA90" s="22"/>
      <c r="EB90" s="22"/>
      <c r="EC90" s="22"/>
      <c r="ED90" s="22"/>
      <c r="EE90" s="22"/>
      <c r="EF90" s="22"/>
      <c r="EG90" s="22"/>
      <c r="EH90" s="22"/>
      <c r="EI90" s="22"/>
      <c r="EJ90" s="22"/>
      <c r="EK90" s="22"/>
      <c r="EL90" s="22"/>
      <c r="EM90" s="22"/>
      <c r="EN90" s="22"/>
      <c r="EO90" s="22"/>
      <c r="EP90" s="22"/>
      <c r="EQ90" s="22"/>
      <c r="ER90" s="22"/>
      <c r="ES90" s="22"/>
      <c r="ET90" s="22"/>
      <c r="EU90" s="22"/>
      <c r="EV90" s="22"/>
      <c r="EW90" s="22"/>
      <c r="EX90" s="22"/>
      <c r="EY90" s="22"/>
      <c r="EZ90" s="22"/>
      <c r="FA90" s="22"/>
      <c r="FB90" s="22"/>
      <c r="FC90" s="22"/>
      <c r="FD90" s="22"/>
      <c r="FE90" s="22"/>
      <c r="FF90" s="22"/>
      <c r="FG90" s="22"/>
      <c r="FH90" s="22"/>
      <c r="FI90" s="22"/>
      <c r="FJ90" s="22"/>
      <c r="FK90" s="22"/>
      <c r="FL90" s="22"/>
      <c r="FM90" s="22"/>
      <c r="FN90" s="22"/>
      <c r="FO90" s="22"/>
      <c r="FP90" s="22"/>
      <c r="FQ90" s="22"/>
      <c r="FR90" s="22"/>
      <c r="FS90" s="22"/>
      <c r="FT90" s="22"/>
      <c r="FU90" s="22"/>
      <c r="FV90" s="22"/>
      <c r="FW90" s="22"/>
      <c r="FX90" s="22"/>
      <c r="FY90" s="22"/>
      <c r="FZ90" s="22"/>
      <c r="GA90" s="22"/>
      <c r="GB90" s="22"/>
      <c r="GC90" s="22"/>
      <c r="GD90" s="22"/>
      <c r="GE90" s="22"/>
      <c r="GF90" s="22"/>
      <c r="GG90" s="22"/>
      <c r="GH90" s="22"/>
      <c r="GI90" s="22"/>
      <c r="GJ90" s="22"/>
      <c r="GK90" s="22"/>
      <c r="GL90" s="22"/>
      <c r="GM90" s="22"/>
      <c r="GN90" s="22"/>
      <c r="GO90" s="22"/>
      <c r="GP90" s="22"/>
      <c r="GQ90" s="22"/>
      <c r="GR90" s="22"/>
      <c r="GS90" s="22"/>
      <c r="GT90" s="22"/>
      <c r="GU90" s="22"/>
      <c r="GV90" s="22"/>
      <c r="GW90" s="22"/>
      <c r="GX90" s="22"/>
      <c r="GY90" s="22"/>
      <c r="GZ90" s="22"/>
      <c r="HA90" s="22"/>
      <c r="HB90" s="22"/>
      <c r="HC90" s="22"/>
      <c r="HD90" s="22"/>
      <c r="HE90" s="22"/>
      <c r="HF90" s="22"/>
      <c r="HG90" s="22"/>
      <c r="HH90" s="22"/>
      <c r="HI90" s="22"/>
      <c r="HJ90" s="22"/>
      <c r="HK90" s="22"/>
      <c r="HL90" s="22"/>
      <c r="HM90" s="22"/>
      <c r="HN90" s="22"/>
      <c r="HO90" s="22"/>
      <c r="HP90" s="22"/>
      <c r="HQ90" s="22"/>
      <c r="HR90" s="22"/>
      <c r="HS90" s="22"/>
      <c r="HT90" s="22"/>
      <c r="HU90" s="22"/>
      <c r="HV90" s="22"/>
      <c r="HW90" s="22"/>
      <c r="HX90" s="22"/>
      <c r="HY90" s="22"/>
      <c r="HZ90" s="22"/>
      <c r="IA90" s="22"/>
      <c r="IB90" s="22"/>
      <c r="IC90" s="22"/>
      <c r="ID90" s="22"/>
      <c r="IE90" s="22"/>
      <c r="IF90" s="22"/>
      <c r="IG90" s="22"/>
      <c r="IH90" s="22"/>
      <c r="II90" s="22"/>
      <c r="IJ90" s="22"/>
    </row>
    <row r="91" spans="1:244" x14ac:dyDescent="0.25">
      <c r="A91" s="857" t="s">
        <v>38</v>
      </c>
      <c r="B91" s="858"/>
      <c r="C91" s="10" t="s">
        <v>37</v>
      </c>
      <c r="D91" s="276">
        <v>2.4019267382356581E-2</v>
      </c>
      <c r="E91" s="176">
        <v>2.4519589023290454E-2</v>
      </c>
      <c r="F91" s="176">
        <v>2.4400000000000002E-2</v>
      </c>
      <c r="G91" s="667">
        <f t="shared" ref="G91" si="8">(F91-D91)/D91*100</f>
        <v>1.5851133657935335</v>
      </c>
      <c r="H91" s="501">
        <f t="shared" si="4"/>
        <v>-0.48772849812800095</v>
      </c>
      <c r="I91" s="35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  <c r="CW91" s="22"/>
      <c r="CX91" s="22"/>
      <c r="CY91" s="22"/>
      <c r="CZ91" s="22"/>
      <c r="DA91" s="22"/>
      <c r="DB91" s="22"/>
      <c r="DC91" s="22"/>
      <c r="DD91" s="22"/>
      <c r="DE91" s="22"/>
      <c r="DF91" s="22"/>
      <c r="DG91" s="22"/>
      <c r="DH91" s="22"/>
      <c r="DI91" s="22"/>
      <c r="DJ91" s="22"/>
      <c r="DK91" s="22"/>
      <c r="DL91" s="22"/>
      <c r="DM91" s="22"/>
      <c r="DN91" s="22"/>
      <c r="DO91" s="22"/>
      <c r="DP91" s="22"/>
      <c r="DQ91" s="22"/>
      <c r="DR91" s="22"/>
      <c r="DS91" s="22"/>
      <c r="DT91" s="22"/>
      <c r="DU91" s="22"/>
      <c r="DV91" s="22"/>
      <c r="DW91" s="22"/>
      <c r="DX91" s="22"/>
      <c r="DY91" s="22"/>
      <c r="DZ91" s="22"/>
      <c r="EA91" s="22"/>
      <c r="EB91" s="22"/>
      <c r="EC91" s="22"/>
      <c r="ED91" s="22"/>
      <c r="EE91" s="22"/>
      <c r="EF91" s="22"/>
      <c r="EG91" s="22"/>
      <c r="EH91" s="22"/>
      <c r="EI91" s="22"/>
      <c r="EJ91" s="22"/>
      <c r="EK91" s="22"/>
      <c r="EL91" s="22"/>
      <c r="EM91" s="22"/>
      <c r="EN91" s="22"/>
      <c r="EO91" s="22"/>
      <c r="EP91" s="22"/>
      <c r="EQ91" s="22"/>
      <c r="ER91" s="22"/>
      <c r="ES91" s="22"/>
      <c r="ET91" s="22"/>
      <c r="EU91" s="22"/>
      <c r="EV91" s="22"/>
      <c r="EW91" s="22"/>
      <c r="EX91" s="22"/>
      <c r="EY91" s="22"/>
      <c r="EZ91" s="22"/>
      <c r="FA91" s="22"/>
      <c r="FB91" s="22"/>
      <c r="FC91" s="22"/>
      <c r="FD91" s="22"/>
      <c r="FE91" s="22"/>
      <c r="FF91" s="22"/>
      <c r="FG91" s="22"/>
      <c r="FH91" s="22"/>
      <c r="FI91" s="22"/>
      <c r="FJ91" s="22"/>
      <c r="FK91" s="22"/>
      <c r="FL91" s="22"/>
      <c r="FM91" s="22"/>
      <c r="FN91" s="22"/>
      <c r="FO91" s="22"/>
      <c r="FP91" s="22"/>
      <c r="FQ91" s="22"/>
      <c r="FR91" s="22"/>
      <c r="FS91" s="22"/>
      <c r="FT91" s="22"/>
      <c r="FU91" s="22"/>
      <c r="FV91" s="22"/>
      <c r="FW91" s="22"/>
      <c r="FX91" s="22"/>
      <c r="FY91" s="22"/>
      <c r="FZ91" s="22"/>
      <c r="GA91" s="22"/>
      <c r="GB91" s="22"/>
      <c r="GC91" s="22"/>
      <c r="GD91" s="22"/>
      <c r="GE91" s="22"/>
      <c r="GF91" s="22"/>
      <c r="GG91" s="22"/>
      <c r="GH91" s="22"/>
      <c r="GI91" s="22"/>
      <c r="GJ91" s="22"/>
      <c r="GK91" s="22"/>
      <c r="GL91" s="22"/>
      <c r="GM91" s="22"/>
      <c r="GN91" s="22"/>
      <c r="GO91" s="22"/>
      <c r="GP91" s="22"/>
      <c r="GQ91" s="22"/>
      <c r="GR91" s="22"/>
      <c r="GS91" s="22"/>
      <c r="GT91" s="22"/>
      <c r="GU91" s="22"/>
      <c r="GV91" s="22"/>
      <c r="GW91" s="22"/>
      <c r="GX91" s="22"/>
      <c r="GY91" s="22"/>
      <c r="GZ91" s="22"/>
      <c r="HA91" s="22"/>
      <c r="HB91" s="22"/>
      <c r="HC91" s="22"/>
      <c r="HD91" s="22"/>
      <c r="HE91" s="22"/>
      <c r="HF91" s="22"/>
      <c r="HG91" s="22"/>
      <c r="HH91" s="22"/>
      <c r="HI91" s="22"/>
      <c r="HJ91" s="22"/>
      <c r="HK91" s="22"/>
      <c r="HL91" s="22"/>
      <c r="HM91" s="22"/>
      <c r="HN91" s="22"/>
      <c r="HO91" s="22"/>
      <c r="HP91" s="22"/>
      <c r="HQ91" s="22"/>
      <c r="HR91" s="22"/>
      <c r="HS91" s="22"/>
      <c r="HT91" s="22"/>
      <c r="HU91" s="22"/>
      <c r="HV91" s="22"/>
      <c r="HW91" s="22"/>
      <c r="HX91" s="22"/>
      <c r="HY91" s="22"/>
      <c r="HZ91" s="22"/>
      <c r="IA91" s="22"/>
      <c r="IB91" s="22"/>
      <c r="IC91" s="22"/>
      <c r="ID91" s="22"/>
      <c r="IE91" s="22"/>
      <c r="IF91" s="22"/>
      <c r="IG91" s="22"/>
      <c r="IH91" s="22"/>
      <c r="II91" s="22"/>
      <c r="IJ91" s="22"/>
    </row>
    <row r="92" spans="1:244" hidden="1" x14ac:dyDescent="0.25">
      <c r="A92" s="857" t="s">
        <v>39</v>
      </c>
      <c r="B92" s="858"/>
      <c r="C92" s="10" t="s">
        <v>37</v>
      </c>
      <c r="D92" s="276"/>
      <c r="E92" s="176"/>
      <c r="F92" s="176"/>
      <c r="G92" s="668"/>
      <c r="H92" s="501"/>
      <c r="I92" s="35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22"/>
      <c r="HS92" s="22"/>
      <c r="HT92" s="22"/>
      <c r="HU92" s="22"/>
      <c r="HV92" s="22"/>
      <c r="HW92" s="22"/>
      <c r="HX92" s="22"/>
      <c r="HY92" s="22"/>
      <c r="HZ92" s="22"/>
      <c r="IA92" s="22"/>
      <c r="IB92" s="22"/>
      <c r="IC92" s="22"/>
      <c r="ID92" s="22"/>
      <c r="IE92" s="22"/>
      <c r="IF92" s="22"/>
      <c r="IG92" s="22"/>
      <c r="IH92" s="22"/>
      <c r="II92" s="22"/>
      <c r="IJ92" s="22"/>
    </row>
    <row r="93" spans="1:244" x14ac:dyDescent="0.25">
      <c r="A93" s="857" t="s">
        <v>40</v>
      </c>
      <c r="B93" s="858"/>
      <c r="C93" s="10" t="s">
        <v>37</v>
      </c>
      <c r="D93" s="276">
        <v>2.7243603499544168E-2</v>
      </c>
      <c r="E93" s="176">
        <v>2.7515961734880554E-2</v>
      </c>
      <c r="F93" s="176">
        <v>2.7300000000000001E-2</v>
      </c>
      <c r="G93" s="667">
        <f>(F93-D93)/D93*100</f>
        <v>0.20700822656142701</v>
      </c>
      <c r="H93" s="501">
        <f t="shared" si="4"/>
        <v>-0.78485984593731073</v>
      </c>
      <c r="I93" s="35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  <c r="DI93" s="22"/>
      <c r="DJ93" s="22"/>
      <c r="DK93" s="22"/>
      <c r="DL93" s="22"/>
      <c r="DM93" s="22"/>
      <c r="DN93" s="22"/>
      <c r="DO93" s="22"/>
      <c r="DP93" s="22"/>
      <c r="DQ93" s="22"/>
      <c r="DR93" s="22"/>
      <c r="DS93" s="22"/>
      <c r="DT93" s="22"/>
      <c r="DU93" s="22"/>
      <c r="DV93" s="22"/>
      <c r="DW93" s="22"/>
      <c r="DX93" s="22"/>
      <c r="DY93" s="22"/>
      <c r="DZ93" s="22"/>
      <c r="EA93" s="22"/>
      <c r="EB93" s="22"/>
      <c r="EC93" s="22"/>
      <c r="ED93" s="22"/>
      <c r="EE93" s="22"/>
      <c r="EF93" s="22"/>
      <c r="EG93" s="22"/>
      <c r="EH93" s="22"/>
      <c r="EI93" s="22"/>
      <c r="EJ93" s="22"/>
      <c r="EK93" s="22"/>
      <c r="EL93" s="22"/>
      <c r="EM93" s="22"/>
      <c r="EN93" s="22"/>
      <c r="EO93" s="22"/>
      <c r="EP93" s="22"/>
      <c r="EQ93" s="22"/>
      <c r="ER93" s="22"/>
      <c r="ES93" s="22"/>
      <c r="ET93" s="22"/>
      <c r="EU93" s="22"/>
      <c r="EV93" s="22"/>
      <c r="EW93" s="22"/>
      <c r="EX93" s="22"/>
      <c r="EY93" s="22"/>
      <c r="EZ93" s="22"/>
      <c r="FA93" s="22"/>
      <c r="FB93" s="22"/>
      <c r="FC93" s="22"/>
      <c r="FD93" s="22"/>
      <c r="FE93" s="22"/>
      <c r="FF93" s="22"/>
      <c r="FG93" s="22"/>
      <c r="FH93" s="22"/>
      <c r="FI93" s="22"/>
      <c r="FJ93" s="22"/>
      <c r="FK93" s="22"/>
      <c r="FL93" s="22"/>
      <c r="FM93" s="22"/>
      <c r="FN93" s="22"/>
      <c r="FO93" s="22"/>
      <c r="FP93" s="22"/>
      <c r="FQ93" s="22"/>
      <c r="FR93" s="22"/>
      <c r="FS93" s="22"/>
      <c r="FT93" s="22"/>
      <c r="FU93" s="22"/>
      <c r="FV93" s="22"/>
      <c r="FW93" s="22"/>
      <c r="FX93" s="22"/>
      <c r="FY93" s="22"/>
      <c r="FZ93" s="22"/>
      <c r="GA93" s="22"/>
      <c r="GB93" s="22"/>
      <c r="GC93" s="22"/>
      <c r="GD93" s="22"/>
      <c r="GE93" s="22"/>
      <c r="GF93" s="22"/>
      <c r="GG93" s="22"/>
      <c r="GH93" s="22"/>
      <c r="GI93" s="22"/>
      <c r="GJ93" s="22"/>
      <c r="GK93" s="22"/>
      <c r="GL93" s="22"/>
      <c r="GM93" s="22"/>
      <c r="GN93" s="22"/>
      <c r="GO93" s="22"/>
      <c r="GP93" s="22"/>
      <c r="GQ93" s="22"/>
      <c r="GR93" s="22"/>
      <c r="GS93" s="22"/>
      <c r="GT93" s="22"/>
      <c r="GU93" s="22"/>
      <c r="GV93" s="22"/>
      <c r="GW93" s="22"/>
      <c r="GX93" s="22"/>
      <c r="GY93" s="22"/>
      <c r="GZ93" s="22"/>
      <c r="HA93" s="22"/>
      <c r="HB93" s="22"/>
      <c r="HC93" s="22"/>
      <c r="HD93" s="22"/>
      <c r="HE93" s="22"/>
      <c r="HF93" s="22"/>
      <c r="HG93" s="22"/>
      <c r="HH93" s="22"/>
      <c r="HI93" s="22"/>
      <c r="HJ93" s="22"/>
      <c r="HK93" s="22"/>
      <c r="HL93" s="22"/>
      <c r="HM93" s="22"/>
      <c r="HN93" s="22"/>
      <c r="HO93" s="22"/>
      <c r="HP93" s="22"/>
      <c r="HQ93" s="22"/>
      <c r="HR93" s="22"/>
      <c r="HS93" s="22"/>
      <c r="HT93" s="22"/>
      <c r="HU93" s="22"/>
      <c r="HV93" s="22"/>
      <c r="HW93" s="22"/>
      <c r="HX93" s="22"/>
      <c r="HY93" s="22"/>
      <c r="HZ93" s="22"/>
      <c r="IA93" s="22"/>
      <c r="IB93" s="22"/>
      <c r="IC93" s="22"/>
      <c r="ID93" s="22"/>
      <c r="IE93" s="22"/>
      <c r="IF93" s="22"/>
      <c r="IG93" s="22"/>
      <c r="IH93" s="22"/>
      <c r="II93" s="22"/>
      <c r="IJ93" s="22"/>
    </row>
    <row r="94" spans="1:244" hidden="1" x14ac:dyDescent="0.25">
      <c r="A94" s="857" t="s">
        <v>41</v>
      </c>
      <c r="B94" s="858"/>
      <c r="C94" s="10" t="s">
        <v>37</v>
      </c>
      <c r="D94" s="275"/>
      <c r="E94" s="173"/>
      <c r="F94" s="173"/>
      <c r="G94" s="668"/>
      <c r="H94" s="501"/>
      <c r="I94" s="35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22"/>
      <c r="EA94" s="22"/>
      <c r="EB94" s="22"/>
      <c r="EC94" s="22"/>
      <c r="ED94" s="22"/>
      <c r="EE94" s="22"/>
      <c r="EF94" s="22"/>
      <c r="EG94" s="22"/>
      <c r="EH94" s="22"/>
      <c r="EI94" s="22"/>
      <c r="EJ94" s="22"/>
      <c r="EK94" s="22"/>
      <c r="EL94" s="22"/>
      <c r="EM94" s="22"/>
      <c r="EN94" s="22"/>
      <c r="EO94" s="22"/>
      <c r="EP94" s="22"/>
      <c r="EQ94" s="22"/>
      <c r="ER94" s="22"/>
      <c r="ES94" s="22"/>
      <c r="ET94" s="22"/>
      <c r="EU94" s="22"/>
      <c r="EV94" s="22"/>
      <c r="EW94" s="22"/>
      <c r="EX94" s="22"/>
      <c r="EY94" s="22"/>
      <c r="EZ94" s="22"/>
      <c r="FA94" s="22"/>
      <c r="FB94" s="22"/>
      <c r="FC94" s="22"/>
      <c r="FD94" s="22"/>
      <c r="FE94" s="22"/>
      <c r="FF94" s="22"/>
      <c r="FG94" s="22"/>
      <c r="FH94" s="22"/>
      <c r="FI94" s="22"/>
      <c r="FJ94" s="22"/>
      <c r="FK94" s="22"/>
      <c r="FL94" s="22"/>
      <c r="FM94" s="22"/>
      <c r="FN94" s="22"/>
      <c r="FO94" s="22"/>
      <c r="FP94" s="22"/>
      <c r="FQ94" s="22"/>
      <c r="FR94" s="22"/>
      <c r="FS94" s="22"/>
      <c r="FT94" s="22"/>
      <c r="FU94" s="22"/>
      <c r="FV94" s="22"/>
      <c r="FW94" s="22"/>
      <c r="FX94" s="22"/>
      <c r="FY94" s="22"/>
      <c r="FZ94" s="22"/>
      <c r="GA94" s="22"/>
      <c r="GB94" s="22"/>
      <c r="GC94" s="22"/>
      <c r="GD94" s="22"/>
      <c r="GE94" s="22"/>
      <c r="GF94" s="22"/>
      <c r="GG94" s="22"/>
      <c r="GH94" s="22"/>
      <c r="GI94" s="22"/>
      <c r="GJ94" s="22"/>
      <c r="GK94" s="22"/>
      <c r="GL94" s="22"/>
      <c r="GM94" s="22"/>
      <c r="GN94" s="22"/>
      <c r="GO94" s="22"/>
      <c r="GP94" s="22"/>
      <c r="GQ94" s="22"/>
      <c r="GR94" s="22"/>
      <c r="GS94" s="22"/>
      <c r="GT94" s="22"/>
      <c r="GU94" s="22"/>
      <c r="GV94" s="22"/>
      <c r="GW94" s="22"/>
      <c r="GX94" s="22"/>
      <c r="GY94" s="22"/>
      <c r="GZ94" s="22"/>
      <c r="HA94" s="22"/>
      <c r="HB94" s="22"/>
      <c r="HC94" s="22"/>
      <c r="HD94" s="22"/>
      <c r="HE94" s="22"/>
      <c r="HF94" s="22"/>
      <c r="HG94" s="22"/>
      <c r="HH94" s="22"/>
      <c r="HI94" s="22"/>
      <c r="HJ94" s="22"/>
      <c r="HK94" s="22"/>
      <c r="HL94" s="22"/>
      <c r="HM94" s="22"/>
      <c r="HN94" s="22"/>
      <c r="HO94" s="22"/>
      <c r="HP94" s="22"/>
      <c r="HQ94" s="22"/>
      <c r="HR94" s="22"/>
      <c r="HS94" s="22"/>
      <c r="HT94" s="22"/>
      <c r="HU94" s="22"/>
      <c r="HV94" s="22"/>
      <c r="HW94" s="22"/>
      <c r="HX94" s="22"/>
      <c r="HY94" s="22"/>
      <c r="HZ94" s="22"/>
      <c r="IA94" s="22"/>
      <c r="IB94" s="22"/>
      <c r="IC94" s="22"/>
      <c r="ID94" s="22"/>
      <c r="IE94" s="22"/>
      <c r="IF94" s="22"/>
      <c r="IG94" s="22"/>
      <c r="IH94" s="22"/>
      <c r="II94" s="22"/>
      <c r="IJ94" s="22"/>
    </row>
    <row r="95" spans="1:244" hidden="1" x14ac:dyDescent="0.25">
      <c r="A95" s="857" t="s">
        <v>42</v>
      </c>
      <c r="B95" s="858"/>
      <c r="C95" s="10" t="s">
        <v>37</v>
      </c>
      <c r="D95" s="275"/>
      <c r="E95" s="173"/>
      <c r="F95" s="173"/>
      <c r="G95" s="668"/>
      <c r="H95" s="501"/>
      <c r="I95" s="35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  <c r="EC95" s="22"/>
      <c r="ED95" s="22"/>
      <c r="EE95" s="22"/>
      <c r="EF95" s="22"/>
      <c r="EG95" s="22"/>
      <c r="EH95" s="22"/>
      <c r="EI95" s="22"/>
      <c r="EJ95" s="22"/>
      <c r="EK95" s="22"/>
      <c r="EL95" s="22"/>
      <c r="EM95" s="22"/>
      <c r="EN95" s="22"/>
      <c r="EO95" s="22"/>
      <c r="EP95" s="22"/>
      <c r="EQ95" s="22"/>
      <c r="ER95" s="22"/>
      <c r="ES95" s="22"/>
      <c r="ET95" s="22"/>
      <c r="EU95" s="22"/>
      <c r="EV95" s="22"/>
      <c r="EW95" s="22"/>
      <c r="EX95" s="22"/>
      <c r="EY95" s="22"/>
      <c r="EZ95" s="22"/>
      <c r="FA95" s="22"/>
      <c r="FB95" s="22"/>
      <c r="FC95" s="22"/>
      <c r="FD95" s="22"/>
      <c r="FE95" s="22"/>
      <c r="FF95" s="22"/>
      <c r="FG95" s="22"/>
      <c r="FH95" s="22"/>
      <c r="FI95" s="22"/>
      <c r="FJ95" s="22"/>
      <c r="FK95" s="22"/>
      <c r="FL95" s="22"/>
      <c r="FM95" s="22"/>
      <c r="FN95" s="22"/>
      <c r="FO95" s="22"/>
      <c r="FP95" s="22"/>
      <c r="FQ95" s="22"/>
      <c r="FR95" s="22"/>
      <c r="FS95" s="22"/>
      <c r="FT95" s="22"/>
      <c r="FU95" s="22"/>
      <c r="FV95" s="22"/>
      <c r="FW95" s="22"/>
      <c r="FX95" s="22"/>
      <c r="FY95" s="22"/>
      <c r="FZ95" s="22"/>
      <c r="GA95" s="22"/>
      <c r="GB95" s="22"/>
      <c r="GC95" s="22"/>
      <c r="GD95" s="22"/>
      <c r="GE95" s="22"/>
      <c r="GF95" s="22"/>
      <c r="GG95" s="22"/>
      <c r="GH95" s="22"/>
      <c r="GI95" s="22"/>
      <c r="GJ95" s="22"/>
      <c r="GK95" s="22"/>
      <c r="GL95" s="22"/>
      <c r="GM95" s="22"/>
      <c r="GN95" s="22"/>
      <c r="GO95" s="22"/>
      <c r="GP95" s="22"/>
      <c r="GQ95" s="22"/>
      <c r="GR95" s="22"/>
      <c r="GS95" s="22"/>
      <c r="GT95" s="22"/>
      <c r="GU95" s="22"/>
      <c r="GV95" s="22"/>
      <c r="GW95" s="22"/>
      <c r="GX95" s="22"/>
      <c r="GY95" s="22"/>
      <c r="GZ95" s="22"/>
      <c r="HA95" s="22"/>
      <c r="HB95" s="22"/>
      <c r="HC95" s="22"/>
      <c r="HD95" s="22"/>
      <c r="HE95" s="22"/>
      <c r="HF95" s="22"/>
      <c r="HG95" s="22"/>
      <c r="HH95" s="22"/>
      <c r="HI95" s="22"/>
      <c r="HJ95" s="22"/>
      <c r="HK95" s="22"/>
      <c r="HL95" s="22"/>
      <c r="HM95" s="22"/>
      <c r="HN95" s="22"/>
      <c r="HO95" s="22"/>
      <c r="HP95" s="22"/>
      <c r="HQ95" s="22"/>
      <c r="HR95" s="22"/>
      <c r="HS95" s="22"/>
      <c r="HT95" s="22"/>
      <c r="HU95" s="22"/>
      <c r="HV95" s="22"/>
      <c r="HW95" s="22"/>
      <c r="HX95" s="22"/>
      <c r="HY95" s="22"/>
      <c r="HZ95" s="22"/>
      <c r="IA95" s="22"/>
      <c r="IB95" s="22"/>
      <c r="IC95" s="22"/>
      <c r="ID95" s="22"/>
      <c r="IE95" s="22"/>
      <c r="IF95" s="22"/>
      <c r="IG95" s="22"/>
      <c r="IH95" s="22"/>
      <c r="II95" s="22"/>
      <c r="IJ95" s="22"/>
    </row>
    <row r="96" spans="1:244" hidden="1" x14ac:dyDescent="0.25">
      <c r="A96" s="857" t="s">
        <v>43</v>
      </c>
      <c r="B96" s="858"/>
      <c r="C96" s="10" t="s">
        <v>37</v>
      </c>
      <c r="D96" s="275"/>
      <c r="E96" s="173"/>
      <c r="F96" s="173"/>
      <c r="G96" s="668"/>
      <c r="H96" s="501"/>
      <c r="I96" s="35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  <c r="EC96" s="22"/>
      <c r="ED96" s="22"/>
      <c r="EE96" s="22"/>
      <c r="EF96" s="22"/>
      <c r="EG96" s="22"/>
      <c r="EH96" s="22"/>
      <c r="EI96" s="22"/>
      <c r="EJ96" s="22"/>
      <c r="EK96" s="22"/>
      <c r="EL96" s="22"/>
      <c r="EM96" s="22"/>
      <c r="EN96" s="22"/>
      <c r="EO96" s="22"/>
      <c r="EP96" s="22"/>
      <c r="EQ96" s="22"/>
      <c r="ER96" s="22"/>
      <c r="ES96" s="22"/>
      <c r="ET96" s="22"/>
      <c r="EU96" s="22"/>
      <c r="EV96" s="22"/>
      <c r="EW96" s="22"/>
      <c r="EX96" s="22"/>
      <c r="EY96" s="22"/>
      <c r="EZ96" s="22"/>
      <c r="FA96" s="22"/>
      <c r="FB96" s="22"/>
      <c r="FC96" s="22"/>
      <c r="FD96" s="22"/>
      <c r="FE96" s="22"/>
      <c r="FF96" s="22"/>
      <c r="FG96" s="22"/>
      <c r="FH96" s="22"/>
      <c r="FI96" s="22"/>
      <c r="FJ96" s="22"/>
      <c r="FK96" s="22"/>
      <c r="FL96" s="22"/>
      <c r="FM96" s="22"/>
      <c r="FN96" s="22"/>
      <c r="FO96" s="22"/>
      <c r="FP96" s="22"/>
      <c r="FQ96" s="22"/>
      <c r="FR96" s="22"/>
      <c r="FS96" s="22"/>
      <c r="FT96" s="22"/>
      <c r="FU96" s="22"/>
      <c r="FV96" s="22"/>
      <c r="FW96" s="22"/>
      <c r="FX96" s="22"/>
      <c r="FY96" s="22"/>
      <c r="FZ96" s="22"/>
      <c r="GA96" s="22"/>
      <c r="GB96" s="22"/>
      <c r="GC96" s="22"/>
      <c r="GD96" s="22"/>
      <c r="GE96" s="22"/>
      <c r="GF96" s="22"/>
      <c r="GG96" s="22"/>
      <c r="GH96" s="22"/>
      <c r="GI96" s="22"/>
      <c r="GJ96" s="22"/>
      <c r="GK96" s="22"/>
      <c r="GL96" s="22"/>
      <c r="GM96" s="22"/>
      <c r="GN96" s="22"/>
      <c r="GO96" s="22"/>
      <c r="GP96" s="22"/>
      <c r="GQ96" s="22"/>
      <c r="GR96" s="22"/>
      <c r="GS96" s="22"/>
      <c r="GT96" s="22"/>
      <c r="GU96" s="22"/>
      <c r="GV96" s="22"/>
      <c r="GW96" s="22"/>
      <c r="GX96" s="22"/>
      <c r="GY96" s="22"/>
      <c r="GZ96" s="22"/>
      <c r="HA96" s="22"/>
      <c r="HB96" s="22"/>
      <c r="HC96" s="22"/>
      <c r="HD96" s="22"/>
      <c r="HE96" s="22"/>
      <c r="HF96" s="22"/>
      <c r="HG96" s="22"/>
      <c r="HH96" s="22"/>
      <c r="HI96" s="22"/>
      <c r="HJ96" s="22"/>
      <c r="HK96" s="22"/>
      <c r="HL96" s="22"/>
      <c r="HM96" s="22"/>
      <c r="HN96" s="22"/>
      <c r="HO96" s="22"/>
      <c r="HP96" s="22"/>
      <c r="HQ96" s="22"/>
      <c r="HR96" s="22"/>
      <c r="HS96" s="22"/>
      <c r="HT96" s="22"/>
      <c r="HU96" s="22"/>
      <c r="HV96" s="22"/>
      <c r="HW96" s="22"/>
      <c r="HX96" s="22"/>
      <c r="HY96" s="22"/>
      <c r="HZ96" s="22"/>
      <c r="IA96" s="22"/>
      <c r="IB96" s="22"/>
      <c r="IC96" s="22"/>
      <c r="ID96" s="22"/>
      <c r="IE96" s="22"/>
      <c r="IF96" s="22"/>
      <c r="IG96" s="22"/>
      <c r="IH96" s="22"/>
      <c r="II96" s="22"/>
      <c r="IJ96" s="22"/>
    </row>
    <row r="97" spans="1:244" x14ac:dyDescent="0.25">
      <c r="A97" s="919" t="s">
        <v>54</v>
      </c>
      <c r="B97" s="920"/>
      <c r="C97" s="10" t="s">
        <v>35</v>
      </c>
      <c r="D97" s="277"/>
      <c r="E97" s="174"/>
      <c r="F97" s="174"/>
      <c r="G97" s="667"/>
      <c r="H97" s="501"/>
      <c r="I97" s="35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22"/>
      <c r="HT97" s="22"/>
      <c r="HU97" s="22"/>
      <c r="HV97" s="22"/>
      <c r="HW97" s="22"/>
      <c r="HX97" s="22"/>
      <c r="HY97" s="22"/>
      <c r="HZ97" s="22"/>
      <c r="IA97" s="22"/>
      <c r="IB97" s="22"/>
      <c r="IC97" s="22"/>
      <c r="ID97" s="22"/>
      <c r="IE97" s="22"/>
      <c r="IF97" s="22"/>
      <c r="IG97" s="22"/>
      <c r="IH97" s="22"/>
      <c r="II97" s="22"/>
      <c r="IJ97" s="22"/>
    </row>
    <row r="98" spans="1:244" x14ac:dyDescent="0.25">
      <c r="A98" s="857" t="s">
        <v>36</v>
      </c>
      <c r="B98" s="858"/>
      <c r="C98" s="10" t="s">
        <v>37</v>
      </c>
      <c r="D98" s="670">
        <v>1.288</v>
      </c>
      <c r="E98" s="173"/>
      <c r="F98" s="173"/>
      <c r="G98" s="527">
        <f>(F98-D98)/D98*100</f>
        <v>-100</v>
      </c>
      <c r="H98" s="522" t="e">
        <f t="shared" si="4"/>
        <v>#DIV/0!</v>
      </c>
      <c r="I98" s="35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  <c r="DI98" s="22"/>
      <c r="DJ98" s="22"/>
      <c r="DK98" s="22"/>
      <c r="DL98" s="22"/>
      <c r="DM98" s="22"/>
      <c r="DN98" s="22"/>
      <c r="DO98" s="22"/>
      <c r="DP98" s="22"/>
      <c r="DQ98" s="22"/>
      <c r="DR98" s="22"/>
      <c r="DS98" s="22"/>
      <c r="DT98" s="22"/>
      <c r="DU98" s="22"/>
      <c r="DV98" s="22"/>
      <c r="DW98" s="22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</row>
    <row r="99" spans="1:244" x14ac:dyDescent="0.25">
      <c r="A99" s="857" t="s">
        <v>48</v>
      </c>
      <c r="B99" s="858"/>
      <c r="C99" s="10" t="s">
        <v>37</v>
      </c>
      <c r="D99" s="670"/>
      <c r="E99" s="173"/>
      <c r="F99" s="173"/>
      <c r="G99" s="522"/>
      <c r="H99" s="501"/>
      <c r="I99" s="35"/>
    </row>
    <row r="100" spans="1:244" x14ac:dyDescent="0.25">
      <c r="A100" s="857" t="s">
        <v>38</v>
      </c>
      <c r="B100" s="858"/>
      <c r="C100" s="10" t="s">
        <v>37</v>
      </c>
      <c r="D100" s="670">
        <v>0.94299999999999995</v>
      </c>
      <c r="E100" s="173">
        <v>0.84984423676012466</v>
      </c>
      <c r="F100" s="173">
        <v>0.80100000000000005</v>
      </c>
      <c r="G100" s="527">
        <f>(F100-D100)/D100*100</f>
        <v>-15.05832449628843</v>
      </c>
      <c r="H100" s="501">
        <f t="shared" si="4"/>
        <v>-5.7474340175953085</v>
      </c>
      <c r="I100" s="35"/>
    </row>
    <row r="101" spans="1:244" hidden="1" x14ac:dyDescent="0.25">
      <c r="A101" s="857" t="s">
        <v>50</v>
      </c>
      <c r="B101" s="858"/>
      <c r="C101" s="10" t="s">
        <v>37</v>
      </c>
      <c r="D101" s="670"/>
      <c r="E101" s="173"/>
      <c r="F101" s="173"/>
      <c r="G101" s="522"/>
      <c r="H101" s="501"/>
      <c r="I101" s="35"/>
    </row>
    <row r="102" spans="1:244" hidden="1" x14ac:dyDescent="0.25">
      <c r="A102" s="857" t="s">
        <v>39</v>
      </c>
      <c r="B102" s="858"/>
      <c r="C102" s="10" t="s">
        <v>37</v>
      </c>
      <c r="D102" s="670"/>
      <c r="E102" s="173"/>
      <c r="F102" s="173"/>
      <c r="G102" s="522"/>
      <c r="H102" s="501"/>
      <c r="I102" s="35"/>
    </row>
    <row r="103" spans="1:244" x14ac:dyDescent="0.25">
      <c r="A103" s="857" t="s">
        <v>40</v>
      </c>
      <c r="B103" s="858"/>
      <c r="C103" s="10" t="s">
        <v>37</v>
      </c>
      <c r="D103" s="670">
        <v>0.96299999999999997</v>
      </c>
      <c r="E103" s="173">
        <v>0.89274021041603002</v>
      </c>
      <c r="F103" s="173">
        <v>0.85199999999999998</v>
      </c>
      <c r="G103" s="527">
        <f>(F103-D103)/D103*100</f>
        <v>-11.526479750778815</v>
      </c>
      <c r="H103" s="501">
        <f t="shared" si="4"/>
        <v>-4.5635012224938887</v>
      </c>
      <c r="I103" s="35"/>
    </row>
    <row r="104" spans="1:244" hidden="1" x14ac:dyDescent="0.25">
      <c r="A104" s="857" t="s">
        <v>41</v>
      </c>
      <c r="B104" s="858"/>
      <c r="C104" s="10" t="s">
        <v>37</v>
      </c>
      <c r="D104" s="670"/>
      <c r="E104" s="173"/>
      <c r="F104" s="173"/>
      <c r="G104" s="522"/>
      <c r="H104" s="501"/>
      <c r="I104" s="35"/>
    </row>
    <row r="105" spans="1:244" x14ac:dyDescent="0.25">
      <c r="A105" s="857" t="s">
        <v>49</v>
      </c>
      <c r="B105" s="858"/>
      <c r="C105" s="10" t="s">
        <v>37</v>
      </c>
      <c r="D105" s="670">
        <v>0.95299999999999996</v>
      </c>
      <c r="E105" s="173">
        <v>0.90987247456655684</v>
      </c>
      <c r="F105" s="173">
        <v>0.82899999999999996</v>
      </c>
      <c r="G105" s="527">
        <f>(F105-D105)/D105*100</f>
        <v>-13.011542497376706</v>
      </c>
      <c r="H105" s="501">
        <f t="shared" si="4"/>
        <v>-8.8883307086614245</v>
      </c>
      <c r="I105" s="35"/>
    </row>
    <row r="106" spans="1:244" hidden="1" x14ac:dyDescent="0.25">
      <c r="A106" s="857" t="s">
        <v>42</v>
      </c>
      <c r="B106" s="858"/>
      <c r="C106" s="10" t="s">
        <v>37</v>
      </c>
      <c r="D106" s="275"/>
      <c r="E106" s="174"/>
      <c r="F106" s="174"/>
      <c r="G106" s="668"/>
      <c r="H106" s="501"/>
      <c r="I106" s="35"/>
    </row>
    <row r="107" spans="1:244" hidden="1" x14ac:dyDescent="0.25">
      <c r="A107" s="857" t="s">
        <v>43</v>
      </c>
      <c r="B107" s="858"/>
      <c r="C107" s="10" t="s">
        <v>37</v>
      </c>
      <c r="D107" s="275"/>
      <c r="E107" s="174"/>
      <c r="F107" s="174"/>
      <c r="G107" s="668"/>
      <c r="H107" s="501"/>
      <c r="I107" s="35"/>
    </row>
    <row r="108" spans="1:244" x14ac:dyDescent="0.25">
      <c r="A108" s="919" t="s">
        <v>56</v>
      </c>
      <c r="B108" s="920"/>
      <c r="C108" s="10"/>
      <c r="D108" s="275"/>
      <c r="E108" s="174"/>
      <c r="F108" s="174"/>
      <c r="G108" s="667"/>
      <c r="H108" s="501"/>
      <c r="I108" s="35"/>
    </row>
    <row r="109" spans="1:244" x14ac:dyDescent="0.25">
      <c r="A109" s="857" t="s">
        <v>36</v>
      </c>
      <c r="B109" s="858"/>
      <c r="C109" s="10" t="s">
        <v>35</v>
      </c>
      <c r="D109" s="275">
        <v>0.24299999999999999</v>
      </c>
      <c r="E109" s="173"/>
      <c r="F109" s="173"/>
      <c r="G109" s="527">
        <f t="shared" ref="G109" si="9">(F109-D109)/D109*100</f>
        <v>-100</v>
      </c>
      <c r="H109" s="522" t="e">
        <f t="shared" ref="H109" si="10">(F109-E109)/E109*100</f>
        <v>#DIV/0!</v>
      </c>
      <c r="I109" s="35"/>
    </row>
    <row r="110" spans="1:244" x14ac:dyDescent="0.25">
      <c r="A110" s="857" t="s">
        <v>48</v>
      </c>
      <c r="B110" s="858"/>
      <c r="C110" s="10" t="s">
        <v>37</v>
      </c>
      <c r="D110" s="275"/>
      <c r="E110" s="173"/>
      <c r="F110" s="173"/>
      <c r="G110" s="668"/>
      <c r="H110" s="501"/>
      <c r="I110" s="35"/>
    </row>
    <row r="111" spans="1:244" x14ac:dyDescent="0.25">
      <c r="A111" s="857" t="s">
        <v>38</v>
      </c>
      <c r="B111" s="858"/>
      <c r="C111" s="10" t="s">
        <v>37</v>
      </c>
      <c r="D111" s="275">
        <v>0.253</v>
      </c>
      <c r="E111" s="173">
        <v>0.25280000000000002</v>
      </c>
      <c r="F111" s="173">
        <v>0.253</v>
      </c>
      <c r="G111" s="667">
        <f>(F111-D111)/D111*100</f>
        <v>0</v>
      </c>
      <c r="H111" s="501">
        <f t="shared" ref="H111:H180" si="11">(F111-E111)/E111*100</f>
        <v>7.9113924050624188E-2</v>
      </c>
      <c r="I111" s="35"/>
    </row>
    <row r="112" spans="1:244" x14ac:dyDescent="0.25">
      <c r="A112" s="857" t="s">
        <v>50</v>
      </c>
      <c r="B112" s="858"/>
      <c r="C112" s="10" t="s">
        <v>37</v>
      </c>
      <c r="D112" s="275"/>
      <c r="E112" s="174"/>
      <c r="F112" s="174"/>
      <c r="G112" s="668"/>
      <c r="H112" s="501"/>
      <c r="I112" s="35"/>
    </row>
    <row r="113" spans="1:9" x14ac:dyDescent="0.25">
      <c r="A113" s="919" t="s">
        <v>57</v>
      </c>
      <c r="B113" s="920"/>
      <c r="C113" s="10"/>
      <c r="D113" s="275"/>
      <c r="E113" s="174"/>
      <c r="F113" s="174"/>
      <c r="G113" s="667"/>
      <c r="H113" s="501"/>
      <c r="I113" s="35"/>
    </row>
    <row r="114" spans="1:9" x14ac:dyDescent="0.25">
      <c r="A114" s="857" t="s">
        <v>40</v>
      </c>
      <c r="B114" s="858"/>
      <c r="C114" s="10" t="s">
        <v>35</v>
      </c>
      <c r="D114" s="275">
        <v>0.26</v>
      </c>
      <c r="E114" s="173">
        <v>0.25990000000000002</v>
      </c>
      <c r="F114" s="173">
        <v>0.2596</v>
      </c>
      <c r="G114" s="667">
        <f t="shared" ref="G114:G116" si="12">(F114-D114)/D114*100</f>
        <v>-0.15384615384615824</v>
      </c>
      <c r="H114" s="501">
        <f t="shared" si="11"/>
        <v>-0.11542901115814638</v>
      </c>
      <c r="I114" s="35"/>
    </row>
    <row r="115" spans="1:9" x14ac:dyDescent="0.25">
      <c r="A115" s="857" t="s">
        <v>41</v>
      </c>
      <c r="B115" s="858"/>
      <c r="C115" s="10" t="s">
        <v>37</v>
      </c>
      <c r="D115" s="275"/>
      <c r="E115" s="173"/>
      <c r="F115" s="173"/>
      <c r="G115" s="667"/>
      <c r="H115" s="526"/>
      <c r="I115" s="35"/>
    </row>
    <row r="116" spans="1:9" x14ac:dyDescent="0.25">
      <c r="A116" s="857" t="s">
        <v>49</v>
      </c>
      <c r="B116" s="858"/>
      <c r="C116" s="10" t="s">
        <v>37</v>
      </c>
      <c r="D116" s="275">
        <v>0.53500000000000003</v>
      </c>
      <c r="E116" s="173">
        <v>0.53490000000000004</v>
      </c>
      <c r="F116" s="173">
        <v>0.53490000000000004</v>
      </c>
      <c r="G116" s="667">
        <f t="shared" si="12"/>
        <v>-1.8691588785044667E-2</v>
      </c>
      <c r="H116" s="501">
        <f t="shared" ref="H116" si="13">(F116-E116)/E116*100</f>
        <v>0</v>
      </c>
      <c r="I116" s="35"/>
    </row>
    <row r="117" spans="1:9" x14ac:dyDescent="0.25">
      <c r="A117" s="857" t="s">
        <v>42</v>
      </c>
      <c r="B117" s="858"/>
      <c r="C117" s="10" t="s">
        <v>37</v>
      </c>
      <c r="D117" s="275"/>
      <c r="E117" s="174"/>
      <c r="F117" s="174"/>
      <c r="G117" s="668"/>
      <c r="H117" s="501"/>
      <c r="I117" s="35"/>
    </row>
    <row r="118" spans="1:9" x14ac:dyDescent="0.25">
      <c r="A118" s="876"/>
      <c r="B118" s="921" t="s">
        <v>501</v>
      </c>
      <c r="C118" s="921"/>
      <c r="D118" s="921"/>
      <c r="E118" s="921"/>
      <c r="F118" s="921"/>
      <c r="G118" s="918" t="s">
        <v>1</v>
      </c>
      <c r="H118" s="918"/>
      <c r="I118" s="569" t="s">
        <v>2</v>
      </c>
    </row>
    <row r="119" spans="1:9" x14ac:dyDescent="0.25">
      <c r="A119" s="876"/>
      <c r="B119" s="921"/>
      <c r="C119" s="921"/>
      <c r="D119" s="921"/>
      <c r="E119" s="921"/>
      <c r="F119" s="921"/>
      <c r="G119" s="918" t="s">
        <v>3</v>
      </c>
      <c r="H119" s="918"/>
      <c r="I119" s="569">
        <v>2</v>
      </c>
    </row>
    <row r="120" spans="1:9" x14ac:dyDescent="0.25">
      <c r="A120" s="876"/>
      <c r="B120" s="921"/>
      <c r="C120" s="921"/>
      <c r="D120" s="921"/>
      <c r="E120" s="921"/>
      <c r="F120" s="921"/>
      <c r="G120" s="918" t="s">
        <v>4</v>
      </c>
      <c r="H120" s="918"/>
      <c r="I120" s="570">
        <v>43164</v>
      </c>
    </row>
    <row r="121" spans="1:9" x14ac:dyDescent="0.25">
      <c r="A121" s="876"/>
      <c r="B121" s="921"/>
      <c r="C121" s="921"/>
      <c r="D121" s="921"/>
      <c r="E121" s="921"/>
      <c r="F121" s="921"/>
      <c r="G121" s="918" t="s">
        <v>5</v>
      </c>
      <c r="H121" s="918"/>
      <c r="I121" s="569">
        <v>1</v>
      </c>
    </row>
    <row r="122" spans="1:9" x14ac:dyDescent="0.25">
      <c r="A122" s="693"/>
      <c r="B122" s="693"/>
      <c r="C122" s="694"/>
      <c r="D122" s="700"/>
      <c r="E122" s="701"/>
      <c r="F122" s="701"/>
      <c r="G122" s="697"/>
      <c r="H122" s="698"/>
      <c r="I122" s="699"/>
    </row>
    <row r="123" spans="1:9" x14ac:dyDescent="0.25">
      <c r="A123" s="869" t="s">
        <v>33</v>
      </c>
      <c r="B123" s="870"/>
      <c r="C123" s="10"/>
      <c r="D123" s="275"/>
      <c r="E123" s="174"/>
      <c r="F123" s="174"/>
      <c r="G123" s="668"/>
      <c r="H123" s="501"/>
      <c r="I123" s="35"/>
    </row>
    <row r="124" spans="1:9" x14ac:dyDescent="0.25">
      <c r="A124" s="857" t="s">
        <v>43</v>
      </c>
      <c r="B124" s="858"/>
      <c r="C124" s="10" t="s">
        <v>37</v>
      </c>
      <c r="D124" s="275"/>
      <c r="E124" s="174"/>
      <c r="F124" s="174"/>
      <c r="G124" s="668"/>
      <c r="H124" s="501"/>
      <c r="I124" s="35"/>
    </row>
    <row r="125" spans="1:9" x14ac:dyDescent="0.25">
      <c r="A125" s="919" t="s">
        <v>58</v>
      </c>
      <c r="B125" s="920"/>
      <c r="C125" s="10" t="s">
        <v>59</v>
      </c>
      <c r="D125" s="275"/>
      <c r="E125" s="174"/>
      <c r="F125" s="174"/>
      <c r="G125" s="667"/>
      <c r="H125" s="501"/>
      <c r="I125" s="35"/>
    </row>
    <row r="126" spans="1:9" ht="16.5" customHeight="1" x14ac:dyDescent="0.25">
      <c r="A126" s="857" t="s">
        <v>36</v>
      </c>
      <c r="B126" s="858"/>
      <c r="C126" s="10" t="s">
        <v>37</v>
      </c>
      <c r="D126" s="276">
        <v>2.3999999999999998E-3</v>
      </c>
      <c r="E126" s="171"/>
      <c r="F126" s="171"/>
      <c r="G126" s="527">
        <f t="shared" ref="G126:G127" si="14">(F126-D126)/D126*100</f>
        <v>-100</v>
      </c>
      <c r="H126" s="501"/>
      <c r="I126" s="568"/>
    </row>
    <row r="127" spans="1:9" ht="16.5" hidden="1" customHeight="1" x14ac:dyDescent="0.25">
      <c r="A127" s="857" t="s">
        <v>48</v>
      </c>
      <c r="B127" s="858"/>
      <c r="C127" s="10" t="s">
        <v>37</v>
      </c>
      <c r="D127" s="276"/>
      <c r="E127" s="171"/>
      <c r="F127" s="171"/>
      <c r="G127" s="667" t="e">
        <f t="shared" si="14"/>
        <v>#DIV/0!</v>
      </c>
      <c r="H127" s="501"/>
      <c r="I127" s="568"/>
    </row>
    <row r="128" spans="1:9" ht="16.5" customHeight="1" x14ac:dyDescent="0.25">
      <c r="A128" s="857" t="s">
        <v>38</v>
      </c>
      <c r="B128" s="858"/>
      <c r="C128" s="10" t="s">
        <v>37</v>
      </c>
      <c r="D128" s="276">
        <v>2.3999999999999998E-3</v>
      </c>
      <c r="E128" s="171">
        <v>2.2000000000000001E-3</v>
      </c>
      <c r="F128" s="171">
        <v>2.2000000000000001E-3</v>
      </c>
      <c r="G128" s="667">
        <f>(F128-D128)/D128*100</f>
        <v>-8.3333333333333197</v>
      </c>
      <c r="H128" s="501">
        <f t="shared" si="11"/>
        <v>0</v>
      </c>
      <c r="I128" s="568"/>
    </row>
    <row r="129" spans="1:9" ht="16.5" hidden="1" customHeight="1" x14ac:dyDescent="0.25">
      <c r="A129" s="857" t="s">
        <v>50</v>
      </c>
      <c r="B129" s="858"/>
      <c r="C129" s="10" t="s">
        <v>37</v>
      </c>
      <c r="D129" s="276"/>
      <c r="E129" s="171"/>
      <c r="F129" s="171"/>
      <c r="G129" s="667" t="e">
        <f t="shared" ref="G129:G133" si="15">(F129-D129)/D129*100</f>
        <v>#DIV/0!</v>
      </c>
      <c r="H129" s="501"/>
      <c r="I129" s="563"/>
    </row>
    <row r="130" spans="1:9" ht="16.5" hidden="1" customHeight="1" x14ac:dyDescent="0.25">
      <c r="A130" s="857" t="s">
        <v>39</v>
      </c>
      <c r="B130" s="858"/>
      <c r="C130" s="10" t="s">
        <v>37</v>
      </c>
      <c r="D130" s="276"/>
      <c r="E130" s="171"/>
      <c r="F130" s="171"/>
      <c r="G130" s="667" t="e">
        <f t="shared" si="15"/>
        <v>#DIV/0!</v>
      </c>
      <c r="H130" s="501"/>
      <c r="I130" s="563"/>
    </row>
    <row r="131" spans="1:9" ht="16.5" customHeight="1" x14ac:dyDescent="0.25">
      <c r="A131" s="857" t="s">
        <v>40</v>
      </c>
      <c r="B131" s="858"/>
      <c r="C131" s="10" t="s">
        <v>37</v>
      </c>
      <c r="D131" s="276">
        <v>2.2000000000000001E-3</v>
      </c>
      <c r="E131" s="171">
        <v>2.7000000000000001E-3</v>
      </c>
      <c r="F131" s="171">
        <v>2.0999999999999999E-3</v>
      </c>
      <c r="G131" s="667">
        <f t="shared" si="15"/>
        <v>-4.5454545454545574</v>
      </c>
      <c r="H131" s="501">
        <f t="shared" si="11"/>
        <v>-22.222222222222232</v>
      </c>
      <c r="I131" s="520"/>
    </row>
    <row r="132" spans="1:9" hidden="1" x14ac:dyDescent="0.25">
      <c r="A132" s="857" t="s">
        <v>41</v>
      </c>
      <c r="B132" s="858"/>
      <c r="C132" s="10" t="s">
        <v>37</v>
      </c>
      <c r="D132" s="276"/>
      <c r="E132" s="171"/>
      <c r="F132" s="171"/>
      <c r="G132" s="667" t="e">
        <f t="shared" si="15"/>
        <v>#DIV/0!</v>
      </c>
      <c r="H132" s="501"/>
      <c r="I132" s="35"/>
    </row>
    <row r="133" spans="1:9" x14ac:dyDescent="0.25">
      <c r="A133" s="857" t="s">
        <v>49</v>
      </c>
      <c r="B133" s="858"/>
      <c r="C133" s="10" t="s">
        <v>37</v>
      </c>
      <c r="D133" s="276">
        <v>2.0999999999999999E-3</v>
      </c>
      <c r="E133" s="171">
        <v>2.7000000000000001E-3</v>
      </c>
      <c r="F133" s="171">
        <v>2E-3</v>
      </c>
      <c r="G133" s="667">
        <f t="shared" si="15"/>
        <v>-4.7619047619047539</v>
      </c>
      <c r="H133" s="501">
        <f t="shared" ref="H133" si="16">(F133-E133)/E133*100</f>
        <v>-25.925925925925931</v>
      </c>
      <c r="I133" s="35"/>
    </row>
    <row r="134" spans="1:9" hidden="1" x14ac:dyDescent="0.25">
      <c r="A134" s="857" t="s">
        <v>42</v>
      </c>
      <c r="B134" s="858"/>
      <c r="C134" s="10" t="s">
        <v>37</v>
      </c>
      <c r="D134" s="275"/>
      <c r="E134" s="177"/>
      <c r="F134" s="177"/>
      <c r="G134" s="668"/>
      <c r="H134" s="501"/>
      <c r="I134" s="35"/>
    </row>
    <row r="135" spans="1:9" hidden="1" x14ac:dyDescent="0.25">
      <c r="A135" s="857" t="s">
        <v>43</v>
      </c>
      <c r="B135" s="858"/>
      <c r="C135" s="10" t="s">
        <v>37</v>
      </c>
      <c r="D135" s="275"/>
      <c r="E135" s="177"/>
      <c r="F135" s="177"/>
      <c r="G135" s="668"/>
      <c r="H135" s="501"/>
      <c r="I135" s="35"/>
    </row>
    <row r="136" spans="1:9" ht="16.5" customHeight="1" x14ac:dyDescent="0.25">
      <c r="A136" s="919" t="s">
        <v>60</v>
      </c>
      <c r="B136" s="920"/>
      <c r="C136" s="10"/>
      <c r="D136" s="275"/>
      <c r="E136" s="176"/>
      <c r="F136" s="176"/>
      <c r="G136" s="667"/>
      <c r="H136" s="522" t="e">
        <f t="shared" si="11"/>
        <v>#DIV/0!</v>
      </c>
      <c r="I136" s="35"/>
    </row>
    <row r="137" spans="1:9" ht="16.5" customHeight="1" x14ac:dyDescent="0.25">
      <c r="A137" s="919" t="s">
        <v>61</v>
      </c>
      <c r="B137" s="920"/>
      <c r="C137" s="4" t="s">
        <v>62</v>
      </c>
      <c r="D137" s="275"/>
      <c r="E137" s="176"/>
      <c r="F137" s="176"/>
      <c r="G137" s="667"/>
      <c r="H137" s="501"/>
      <c r="I137" s="35"/>
    </row>
    <row r="138" spans="1:9" ht="16.5" customHeight="1" x14ac:dyDescent="0.25">
      <c r="A138" s="857" t="s">
        <v>36</v>
      </c>
      <c r="B138" s="858"/>
      <c r="C138" s="10" t="s">
        <v>37</v>
      </c>
      <c r="D138" s="577">
        <v>4.0000000000000002E-4</v>
      </c>
      <c r="E138" s="177"/>
      <c r="F138" s="177"/>
      <c r="G138" s="527">
        <f t="shared" ref="G138:G139" si="17">(F138-D138)/D138*100</f>
        <v>-100</v>
      </c>
      <c r="H138" s="522" t="e">
        <f t="shared" si="11"/>
        <v>#DIV/0!</v>
      </c>
      <c r="I138" s="567"/>
    </row>
    <row r="139" spans="1:9" x14ac:dyDescent="0.25">
      <c r="A139" s="857" t="s">
        <v>48</v>
      </c>
      <c r="B139" s="858"/>
      <c r="C139" s="10" t="s">
        <v>37</v>
      </c>
      <c r="D139" s="577"/>
      <c r="E139" s="177"/>
      <c r="F139" s="177"/>
      <c r="G139" s="527" t="e">
        <f t="shared" si="17"/>
        <v>#DIV/0!</v>
      </c>
      <c r="H139" s="522" t="e">
        <f t="shared" si="11"/>
        <v>#DIV/0!</v>
      </c>
      <c r="I139" s="567"/>
    </row>
    <row r="140" spans="1:9" x14ac:dyDescent="0.25">
      <c r="A140" s="857" t="s">
        <v>38</v>
      </c>
      <c r="B140" s="858"/>
      <c r="C140" s="10" t="s">
        <v>37</v>
      </c>
      <c r="D140" s="577">
        <v>4.0000000000000002E-4</v>
      </c>
      <c r="E140" s="177">
        <v>4.0000000000000002E-4</v>
      </c>
      <c r="F140" s="177">
        <v>4.0000000000000002E-4</v>
      </c>
      <c r="G140" s="667">
        <f>(F140-D140)/D140*100</f>
        <v>0</v>
      </c>
      <c r="H140" s="501">
        <f t="shared" si="11"/>
        <v>0</v>
      </c>
      <c r="I140" s="567"/>
    </row>
    <row r="141" spans="1:9" hidden="1" x14ac:dyDescent="0.25">
      <c r="A141" s="857" t="s">
        <v>50</v>
      </c>
      <c r="B141" s="858"/>
      <c r="C141" s="10" t="s">
        <v>37</v>
      </c>
      <c r="D141" s="577"/>
      <c r="E141" s="177"/>
      <c r="F141" s="177"/>
      <c r="G141" s="668"/>
      <c r="H141" s="501"/>
      <c r="I141" s="35"/>
    </row>
    <row r="142" spans="1:9" hidden="1" x14ac:dyDescent="0.25">
      <c r="A142" s="857" t="s">
        <v>39</v>
      </c>
      <c r="B142" s="858"/>
      <c r="C142" s="10" t="s">
        <v>37</v>
      </c>
      <c r="D142" s="577"/>
      <c r="E142" s="177"/>
      <c r="F142" s="177"/>
      <c r="G142" s="668"/>
      <c r="H142" s="501"/>
      <c r="I142" s="35"/>
    </row>
    <row r="143" spans="1:9" x14ac:dyDescent="0.25">
      <c r="A143" s="857" t="s">
        <v>40</v>
      </c>
      <c r="B143" s="858"/>
      <c r="C143" s="10" t="s">
        <v>37</v>
      </c>
      <c r="D143" s="577">
        <v>6.9999999999999999E-4</v>
      </c>
      <c r="E143" s="177">
        <v>8.9999999999999998E-4</v>
      </c>
      <c r="F143" s="177">
        <v>6.9999999999999999E-4</v>
      </c>
      <c r="G143" s="667">
        <f>(F143-D143)/D143*100</f>
        <v>0</v>
      </c>
      <c r="H143" s="501">
        <f t="shared" si="11"/>
        <v>-22.222222222222221</v>
      </c>
      <c r="I143" s="35"/>
    </row>
    <row r="144" spans="1:9" hidden="1" x14ac:dyDescent="0.25">
      <c r="A144" s="857" t="s">
        <v>41</v>
      </c>
      <c r="B144" s="858"/>
      <c r="C144" s="10" t="s">
        <v>37</v>
      </c>
      <c r="D144" s="577"/>
      <c r="E144" s="177"/>
      <c r="F144" s="177"/>
      <c r="G144" s="668"/>
      <c r="H144" s="501"/>
      <c r="I144" s="35"/>
    </row>
    <row r="145" spans="1:9" x14ac:dyDescent="0.25">
      <c r="A145" s="857" t="s">
        <v>49</v>
      </c>
      <c r="B145" s="858"/>
      <c r="C145" s="10" t="s">
        <v>37</v>
      </c>
      <c r="D145" s="577">
        <v>6.9999999999999999E-4</v>
      </c>
      <c r="E145" s="177">
        <v>8.9999999999999998E-4</v>
      </c>
      <c r="F145" s="177">
        <v>6.9999999999999999E-4</v>
      </c>
      <c r="G145" s="667">
        <f>(F145-D145)/D145*100</f>
        <v>0</v>
      </c>
      <c r="H145" s="501">
        <f t="shared" ref="H145" si="18">(F145-E145)/E145*100</f>
        <v>-22.222222222222221</v>
      </c>
      <c r="I145" s="35"/>
    </row>
    <row r="146" spans="1:9" hidden="1" x14ac:dyDescent="0.25">
      <c r="A146" s="857" t="s">
        <v>42</v>
      </c>
      <c r="B146" s="858"/>
      <c r="C146" s="10" t="s">
        <v>37</v>
      </c>
      <c r="D146" s="275"/>
      <c r="E146" s="177"/>
      <c r="F146" s="177"/>
      <c r="G146" s="668"/>
      <c r="H146" s="501"/>
      <c r="I146" s="35"/>
    </row>
    <row r="147" spans="1:9" hidden="1" x14ac:dyDescent="0.25">
      <c r="A147" s="857" t="s">
        <v>43</v>
      </c>
      <c r="B147" s="858"/>
      <c r="C147" s="10" t="s">
        <v>37</v>
      </c>
      <c r="D147" s="275"/>
      <c r="E147" s="177"/>
      <c r="F147" s="177"/>
      <c r="G147" s="668"/>
      <c r="H147" s="501"/>
      <c r="I147" s="35"/>
    </row>
    <row r="148" spans="1:9" x14ac:dyDescent="0.25">
      <c r="A148" s="919" t="s">
        <v>63</v>
      </c>
      <c r="B148" s="920"/>
      <c r="C148" s="3"/>
      <c r="D148" s="275"/>
      <c r="E148" s="177"/>
      <c r="F148" s="177"/>
      <c r="G148" s="667"/>
      <c r="H148" s="501"/>
      <c r="I148" s="35"/>
    </row>
    <row r="149" spans="1:9" ht="16.5" customHeight="1" x14ac:dyDescent="0.25">
      <c r="A149" s="857" t="s">
        <v>36</v>
      </c>
      <c r="B149" s="858"/>
      <c r="C149" s="10" t="s">
        <v>62</v>
      </c>
      <c r="D149" s="578">
        <v>4.0000000000000002E-4</v>
      </c>
      <c r="E149" s="177"/>
      <c r="F149" s="177"/>
      <c r="G149" s="527">
        <f t="shared" ref="G149:G150" si="19">(F149-D149)/D149*100</f>
        <v>-100</v>
      </c>
      <c r="H149" s="522" t="e">
        <f t="shared" si="11"/>
        <v>#DIV/0!</v>
      </c>
      <c r="I149" s="567"/>
    </row>
    <row r="150" spans="1:9" hidden="1" x14ac:dyDescent="0.25">
      <c r="A150" s="857" t="s">
        <v>48</v>
      </c>
      <c r="B150" s="858"/>
      <c r="C150" s="10" t="s">
        <v>37</v>
      </c>
      <c r="D150" s="578"/>
      <c r="E150" s="177"/>
      <c r="F150" s="177"/>
      <c r="G150" s="667" t="e">
        <f t="shared" si="19"/>
        <v>#DIV/0!</v>
      </c>
      <c r="H150" s="501"/>
      <c r="I150" s="520"/>
    </row>
    <row r="151" spans="1:9" x14ac:dyDescent="0.25">
      <c r="A151" s="857" t="s">
        <v>38</v>
      </c>
      <c r="B151" s="858"/>
      <c r="C151" s="10" t="s">
        <v>37</v>
      </c>
      <c r="D151" s="578">
        <v>4.0000000000000002E-4</v>
      </c>
      <c r="E151" s="177">
        <v>4.0000000000000002E-4</v>
      </c>
      <c r="F151" s="177">
        <v>4.0000000000000002E-4</v>
      </c>
      <c r="G151" s="667">
        <f>(F151-D151)/D151*100</f>
        <v>0</v>
      </c>
      <c r="H151" s="501">
        <f t="shared" si="11"/>
        <v>0</v>
      </c>
      <c r="I151" s="520"/>
    </row>
    <row r="152" spans="1:9" hidden="1" x14ac:dyDescent="0.25">
      <c r="A152" s="857" t="s">
        <v>50</v>
      </c>
      <c r="B152" s="858"/>
      <c r="C152" s="10" t="s">
        <v>37</v>
      </c>
      <c r="D152" s="275"/>
      <c r="E152" s="176"/>
      <c r="F152" s="176"/>
      <c r="G152" s="668"/>
      <c r="H152" s="501"/>
      <c r="I152" s="35"/>
    </row>
    <row r="153" spans="1:9" x14ac:dyDescent="0.25">
      <c r="A153" s="919" t="s">
        <v>504</v>
      </c>
      <c r="B153" s="920"/>
      <c r="C153" s="10"/>
      <c r="D153" s="275"/>
      <c r="E153" s="176"/>
      <c r="F153" s="176"/>
      <c r="G153" s="667"/>
      <c r="H153" s="501"/>
      <c r="I153" s="35"/>
    </row>
    <row r="154" spans="1:9" x14ac:dyDescent="0.25">
      <c r="A154" s="919" t="s">
        <v>65</v>
      </c>
      <c r="B154" s="920"/>
      <c r="C154" s="10" t="s">
        <v>66</v>
      </c>
      <c r="D154" s="275"/>
      <c r="E154" s="37"/>
      <c r="F154" s="37"/>
      <c r="G154" s="667"/>
      <c r="H154" s="501"/>
      <c r="I154" s="35"/>
    </row>
    <row r="155" spans="1:9" x14ac:dyDescent="0.25">
      <c r="A155" s="857" t="s">
        <v>36</v>
      </c>
      <c r="B155" s="858"/>
      <c r="C155" s="10" t="s">
        <v>37</v>
      </c>
      <c r="D155" s="277">
        <v>99.897091307435772</v>
      </c>
      <c r="E155" s="174"/>
      <c r="F155" s="174"/>
      <c r="G155" s="527">
        <f t="shared" ref="G155:G156" si="20">(F155-D155)/D155*100</f>
        <v>-100</v>
      </c>
      <c r="H155" s="522" t="e">
        <f t="shared" ref="H155:H156" si="21">(F155-E155)/E155*100</f>
        <v>#DIV/0!</v>
      </c>
      <c r="I155" s="524"/>
    </row>
    <row r="156" spans="1:9" ht="16.5" customHeight="1" x14ac:dyDescent="0.25">
      <c r="A156" s="857" t="s">
        <v>48</v>
      </c>
      <c r="B156" s="858"/>
      <c r="C156" s="10" t="s">
        <v>37</v>
      </c>
      <c r="D156" s="277"/>
      <c r="E156" s="174"/>
      <c r="F156" s="174"/>
      <c r="G156" s="527" t="e">
        <f t="shared" si="20"/>
        <v>#DIV/0!</v>
      </c>
      <c r="H156" s="522" t="e">
        <f t="shared" si="21"/>
        <v>#DIV/0!</v>
      </c>
      <c r="I156" s="565"/>
    </row>
    <row r="157" spans="1:9" ht="16.5" customHeight="1" x14ac:dyDescent="0.25">
      <c r="A157" s="857" t="s">
        <v>38</v>
      </c>
      <c r="B157" s="858"/>
      <c r="C157" s="10" t="s">
        <v>37</v>
      </c>
      <c r="D157" s="277">
        <v>99.897091307435772</v>
      </c>
      <c r="E157" s="174">
        <v>119.14549915893276</v>
      </c>
      <c r="F157" s="174">
        <v>141.97032028395782</v>
      </c>
      <c r="G157" s="667">
        <f>(F157-D157)/D157*100</f>
        <v>42.116570588667734</v>
      </c>
      <c r="H157" s="501">
        <f t="shared" si="11"/>
        <v>19.157098913638482</v>
      </c>
      <c r="I157" s="519"/>
    </row>
    <row r="158" spans="1:9" ht="16.5" hidden="1" customHeight="1" x14ac:dyDescent="0.25">
      <c r="A158" s="857" t="s">
        <v>50</v>
      </c>
      <c r="B158" s="858"/>
      <c r="C158" s="10" t="s">
        <v>37</v>
      </c>
      <c r="D158" s="277"/>
      <c r="E158" s="174">
        <v>119.14549915893276</v>
      </c>
      <c r="F158" s="174"/>
      <c r="G158" s="667"/>
      <c r="H158" s="501"/>
      <c r="I158" s="524"/>
    </row>
    <row r="159" spans="1:9" ht="16.5" hidden="1" customHeight="1" x14ac:dyDescent="0.25">
      <c r="A159" s="857" t="s">
        <v>39</v>
      </c>
      <c r="B159" s="858"/>
      <c r="C159" s="10" t="s">
        <v>37</v>
      </c>
      <c r="D159" s="277"/>
      <c r="E159" s="174">
        <v>119.14549915893276</v>
      </c>
      <c r="F159" s="174"/>
      <c r="G159" s="667"/>
      <c r="H159" s="501"/>
      <c r="I159" s="524"/>
    </row>
    <row r="160" spans="1:9" x14ac:dyDescent="0.25">
      <c r="A160" s="857" t="s">
        <v>40</v>
      </c>
      <c r="B160" s="858"/>
      <c r="C160" s="10" t="s">
        <v>37</v>
      </c>
      <c r="D160" s="277">
        <v>99.897091307435772</v>
      </c>
      <c r="E160" s="174">
        <v>119.14549915893276</v>
      </c>
      <c r="F160" s="174">
        <v>141.97032028395782</v>
      </c>
      <c r="G160" s="667">
        <f>(F160-D160)/D160*100</f>
        <v>42.116570588667734</v>
      </c>
      <c r="H160" s="501">
        <f t="shared" si="11"/>
        <v>19.157098913638482</v>
      </c>
      <c r="I160" s="524"/>
    </row>
    <row r="161" spans="1:9" ht="16.5" hidden="1" customHeight="1" x14ac:dyDescent="0.25">
      <c r="A161" s="857" t="s">
        <v>41</v>
      </c>
      <c r="B161" s="858"/>
      <c r="C161" s="10" t="s">
        <v>37</v>
      </c>
      <c r="D161" s="277"/>
      <c r="E161" s="174">
        <v>119.14549915893276</v>
      </c>
      <c r="F161" s="174"/>
      <c r="G161" s="667"/>
      <c r="H161" s="501"/>
      <c r="I161" s="524"/>
    </row>
    <row r="162" spans="1:9" x14ac:dyDescent="0.25">
      <c r="A162" s="857" t="s">
        <v>49</v>
      </c>
      <c r="B162" s="858"/>
      <c r="C162" s="10" t="s">
        <v>37</v>
      </c>
      <c r="D162" s="277">
        <v>99.897091307435772</v>
      </c>
      <c r="E162" s="174">
        <v>119.14549915893276</v>
      </c>
      <c r="F162" s="174">
        <v>141.97032028395782</v>
      </c>
      <c r="G162" s="667">
        <f>(F162-D162)/D162*100</f>
        <v>42.116570588667734</v>
      </c>
      <c r="H162" s="501">
        <f t="shared" si="11"/>
        <v>19.157098913638482</v>
      </c>
      <c r="I162" s="524"/>
    </row>
    <row r="163" spans="1:9" ht="16.5" hidden="1" customHeight="1" x14ac:dyDescent="0.25">
      <c r="A163" s="857" t="s">
        <v>42</v>
      </c>
      <c r="B163" s="858"/>
      <c r="C163" s="10" t="s">
        <v>37</v>
      </c>
      <c r="D163" s="275"/>
      <c r="E163" s="174"/>
      <c r="F163" s="174"/>
      <c r="G163" s="667"/>
      <c r="H163" s="501"/>
      <c r="I163" s="524"/>
    </row>
    <row r="164" spans="1:9" ht="16.5" hidden="1" customHeight="1" x14ac:dyDescent="0.25">
      <c r="A164" s="857" t="s">
        <v>43</v>
      </c>
      <c r="B164" s="858"/>
      <c r="C164" s="10" t="s">
        <v>37</v>
      </c>
      <c r="D164" s="275"/>
      <c r="E164" s="174"/>
      <c r="F164" s="174"/>
      <c r="G164" s="667"/>
      <c r="H164" s="501"/>
      <c r="I164" s="524"/>
    </row>
    <row r="165" spans="1:9" ht="16.5" customHeight="1" x14ac:dyDescent="0.25">
      <c r="A165" s="682"/>
      <c r="B165" s="683"/>
      <c r="C165" s="10"/>
      <c r="D165" s="275"/>
      <c r="E165" s="174"/>
      <c r="F165" s="174"/>
      <c r="G165" s="667"/>
      <c r="H165" s="501"/>
      <c r="I165" s="524"/>
    </row>
    <row r="166" spans="1:9" ht="16.5" customHeight="1" x14ac:dyDescent="0.25">
      <c r="A166" s="876"/>
      <c r="B166" s="921" t="s">
        <v>501</v>
      </c>
      <c r="C166" s="921"/>
      <c r="D166" s="921"/>
      <c r="E166" s="921"/>
      <c r="F166" s="921"/>
      <c r="G166" s="918" t="s">
        <v>1</v>
      </c>
      <c r="H166" s="918"/>
      <c r="I166" s="569" t="s">
        <v>2</v>
      </c>
    </row>
    <row r="167" spans="1:9" ht="16.5" customHeight="1" x14ac:dyDescent="0.25">
      <c r="A167" s="876"/>
      <c r="B167" s="921"/>
      <c r="C167" s="921"/>
      <c r="D167" s="921"/>
      <c r="E167" s="921"/>
      <c r="F167" s="921"/>
      <c r="G167" s="918" t="s">
        <v>3</v>
      </c>
      <c r="H167" s="918"/>
      <c r="I167" s="569">
        <v>2</v>
      </c>
    </row>
    <row r="168" spans="1:9" ht="16.5" customHeight="1" x14ac:dyDescent="0.25">
      <c r="A168" s="876"/>
      <c r="B168" s="921"/>
      <c r="C168" s="921"/>
      <c r="D168" s="921"/>
      <c r="E168" s="921"/>
      <c r="F168" s="921"/>
      <c r="G168" s="918" t="s">
        <v>4</v>
      </c>
      <c r="H168" s="918"/>
      <c r="I168" s="570">
        <v>43164</v>
      </c>
    </row>
    <row r="169" spans="1:9" ht="16.5" customHeight="1" x14ac:dyDescent="0.25">
      <c r="A169" s="876"/>
      <c r="B169" s="921"/>
      <c r="C169" s="921"/>
      <c r="D169" s="921"/>
      <c r="E169" s="921"/>
      <c r="F169" s="921"/>
      <c r="G169" s="918" t="s">
        <v>5</v>
      </c>
      <c r="H169" s="918"/>
      <c r="I169" s="569">
        <v>1</v>
      </c>
    </row>
    <row r="170" spans="1:9" ht="16.5" customHeight="1" x14ac:dyDescent="0.25">
      <c r="A170" s="693"/>
      <c r="B170" s="693"/>
      <c r="C170" s="694"/>
      <c r="D170" s="700"/>
      <c r="E170" s="701"/>
      <c r="F170" s="701"/>
      <c r="G170" s="702"/>
      <c r="H170" s="698"/>
      <c r="I170" s="703"/>
    </row>
    <row r="171" spans="1:9" ht="16.5" customHeight="1" x14ac:dyDescent="0.25">
      <c r="A171" s="919" t="s">
        <v>504</v>
      </c>
      <c r="B171" s="920"/>
      <c r="C171" s="10"/>
      <c r="D171" s="275"/>
      <c r="E171" s="174"/>
      <c r="F171" s="174"/>
      <c r="G171" s="667"/>
      <c r="H171" s="501"/>
      <c r="I171" s="524"/>
    </row>
    <row r="172" spans="1:9" x14ac:dyDescent="0.25">
      <c r="A172" s="919" t="s">
        <v>67</v>
      </c>
      <c r="B172" s="920"/>
      <c r="C172" s="10" t="s">
        <v>68</v>
      </c>
      <c r="D172" s="275"/>
      <c r="E172" s="174"/>
      <c r="F172" s="174"/>
      <c r="G172" s="667"/>
      <c r="H172" s="501"/>
      <c r="I172" s="524"/>
    </row>
    <row r="173" spans="1:9" ht="16.5" customHeight="1" x14ac:dyDescent="0.25">
      <c r="A173" s="857" t="s">
        <v>36</v>
      </c>
      <c r="B173" s="858"/>
      <c r="C173" s="10" t="s">
        <v>37</v>
      </c>
      <c r="D173" s="275">
        <v>0.31349498240661611</v>
      </c>
      <c r="E173" s="669"/>
      <c r="F173" s="669"/>
      <c r="G173" s="527">
        <f t="shared" ref="G173" si="22">(F173-D173)/D173*100</f>
        <v>-100</v>
      </c>
      <c r="H173" s="522" t="e">
        <f t="shared" si="11"/>
        <v>#DIV/0!</v>
      </c>
      <c r="I173" s="524"/>
    </row>
    <row r="174" spans="1:9" ht="16.5" customHeight="1" x14ac:dyDescent="0.25">
      <c r="A174" s="857" t="s">
        <v>48</v>
      </c>
      <c r="B174" s="858"/>
      <c r="C174" s="10" t="s">
        <v>37</v>
      </c>
      <c r="D174" s="275">
        <v>0.31349498240661611</v>
      </c>
      <c r="E174" s="173"/>
      <c r="F174" s="669"/>
      <c r="G174" s="667"/>
      <c r="H174" s="501"/>
      <c r="I174" s="524"/>
    </row>
    <row r="175" spans="1:9" x14ac:dyDescent="0.25">
      <c r="A175" s="857" t="s">
        <v>38</v>
      </c>
      <c r="B175" s="858"/>
      <c r="C175" s="10" t="s">
        <v>37</v>
      </c>
      <c r="D175" s="275">
        <v>0.31349498240661611</v>
      </c>
      <c r="E175" s="669">
        <v>0.28908154870989389</v>
      </c>
      <c r="F175" s="669">
        <v>0.32950643229401205</v>
      </c>
      <c r="G175" s="667">
        <f>(F175-D175)/D175*100</f>
        <v>5.1074022826395433</v>
      </c>
      <c r="H175" s="501">
        <f t="shared" si="11"/>
        <v>13.983903076666552</v>
      </c>
      <c r="I175" s="524"/>
    </row>
    <row r="176" spans="1:9" ht="16.5" hidden="1" customHeight="1" x14ac:dyDescent="0.25">
      <c r="A176" s="857" t="s">
        <v>50</v>
      </c>
      <c r="B176" s="858"/>
      <c r="C176" s="10" t="s">
        <v>37</v>
      </c>
      <c r="D176" s="275">
        <v>0.31349498240661611</v>
      </c>
      <c r="E176" s="173">
        <v>0.28908154870989389</v>
      </c>
      <c r="F176" s="669"/>
      <c r="G176" s="667"/>
      <c r="H176" s="501"/>
      <c r="I176" s="524"/>
    </row>
    <row r="177" spans="1:244" ht="16.5" hidden="1" customHeight="1" x14ac:dyDescent="0.25">
      <c r="A177" s="857" t="s">
        <v>39</v>
      </c>
      <c r="B177" s="858"/>
      <c r="C177" s="10" t="s">
        <v>37</v>
      </c>
      <c r="D177" s="275">
        <v>0.31349498240661611</v>
      </c>
      <c r="E177" s="173">
        <v>0.28908154870989389</v>
      </c>
      <c r="F177" s="669"/>
      <c r="G177" s="667"/>
      <c r="H177" s="501"/>
      <c r="I177" s="524"/>
    </row>
    <row r="178" spans="1:244" x14ac:dyDescent="0.25">
      <c r="A178" s="857" t="s">
        <v>40</v>
      </c>
      <c r="B178" s="858"/>
      <c r="C178" s="10" t="s">
        <v>37</v>
      </c>
      <c r="D178" s="275">
        <v>0.31349498240661611</v>
      </c>
      <c r="E178" s="669">
        <v>0.28908154870989389</v>
      </c>
      <c r="F178" s="669">
        <v>0.32950643229401205</v>
      </c>
      <c r="G178" s="667">
        <f>(F178-D178)/D178*100</f>
        <v>5.1074022826395433</v>
      </c>
      <c r="H178" s="501">
        <f t="shared" si="11"/>
        <v>13.983903076666552</v>
      </c>
      <c r="I178" s="524"/>
    </row>
    <row r="179" spans="1:244" ht="16.5" hidden="1" customHeight="1" x14ac:dyDescent="0.25">
      <c r="A179" s="857" t="s">
        <v>41</v>
      </c>
      <c r="B179" s="858"/>
      <c r="C179" s="10" t="s">
        <v>37</v>
      </c>
      <c r="D179" s="275">
        <v>0.31349498240661611</v>
      </c>
      <c r="E179" s="173">
        <v>0.28908154870989389</v>
      </c>
      <c r="F179" s="669"/>
      <c r="G179" s="667"/>
      <c r="H179" s="501"/>
      <c r="I179" s="524"/>
    </row>
    <row r="180" spans="1:244" x14ac:dyDescent="0.25">
      <c r="A180" s="857" t="s">
        <v>49</v>
      </c>
      <c r="B180" s="858"/>
      <c r="C180" s="10" t="s">
        <v>37</v>
      </c>
      <c r="D180" s="275">
        <v>0.31349498240661611</v>
      </c>
      <c r="E180" s="669">
        <v>0.28908154870989389</v>
      </c>
      <c r="F180" s="669">
        <v>0.32950643229401205</v>
      </c>
      <c r="G180" s="667">
        <f>(F180-D180)/D180*100</f>
        <v>5.1074022826395433</v>
      </c>
      <c r="H180" s="501">
        <f t="shared" si="11"/>
        <v>13.983903076666552</v>
      </c>
      <c r="I180" s="524"/>
    </row>
    <row r="181" spans="1:244" ht="16.5" hidden="1" customHeight="1" x14ac:dyDescent="0.25">
      <c r="A181" s="857" t="s">
        <v>42</v>
      </c>
      <c r="B181" s="858"/>
      <c r="C181" s="10" t="s">
        <v>37</v>
      </c>
      <c r="D181" s="275"/>
      <c r="E181" s="173">
        <v>0.28908154870989389</v>
      </c>
      <c r="F181" s="669"/>
      <c r="G181" s="667"/>
      <c r="H181" s="501"/>
      <c r="I181" s="524"/>
    </row>
    <row r="182" spans="1:244" ht="16.5" hidden="1" customHeight="1" x14ac:dyDescent="0.25">
      <c r="A182" s="857" t="s">
        <v>43</v>
      </c>
      <c r="B182" s="858"/>
      <c r="C182" s="10" t="s">
        <v>37</v>
      </c>
      <c r="D182" s="275"/>
      <c r="E182" s="173">
        <v>0.28908154870989389</v>
      </c>
      <c r="F182" s="669"/>
      <c r="G182" s="667"/>
      <c r="H182" s="501"/>
      <c r="I182" s="524"/>
    </row>
    <row r="183" spans="1:244" x14ac:dyDescent="0.25">
      <c r="A183" s="919" t="s">
        <v>69</v>
      </c>
      <c r="B183" s="920"/>
      <c r="C183" s="10" t="s">
        <v>70</v>
      </c>
      <c r="D183" s="275"/>
      <c r="E183" s="173"/>
      <c r="F183" s="173"/>
      <c r="G183" s="667"/>
      <c r="H183" s="501"/>
      <c r="I183" s="524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/>
      <c r="CA183" s="22"/>
      <c r="CB183" s="22"/>
      <c r="CC183" s="22"/>
      <c r="CD183" s="22"/>
      <c r="CE183" s="22"/>
      <c r="CF183" s="22"/>
      <c r="CG183" s="22"/>
      <c r="CH183" s="22"/>
      <c r="CI183" s="22"/>
      <c r="CJ183" s="22"/>
      <c r="CK183" s="22"/>
      <c r="CL183" s="22"/>
      <c r="CM183" s="22"/>
      <c r="CN183" s="22"/>
      <c r="CO183" s="22"/>
      <c r="CP183" s="22"/>
      <c r="CQ183" s="22"/>
      <c r="CR183" s="22"/>
      <c r="CS183" s="22"/>
      <c r="CT183" s="22"/>
      <c r="CU183" s="22"/>
      <c r="CV183" s="22"/>
      <c r="CW183" s="22"/>
      <c r="CX183" s="22"/>
      <c r="CY183" s="22"/>
      <c r="CZ183" s="22"/>
      <c r="DA183" s="22"/>
      <c r="DB183" s="22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  <c r="EC183" s="22"/>
      <c r="ED183" s="22"/>
      <c r="EE183" s="22"/>
      <c r="EF183" s="22"/>
      <c r="EG183" s="22"/>
      <c r="EH183" s="22"/>
      <c r="EI183" s="22"/>
      <c r="EJ183" s="22"/>
      <c r="EK183" s="22"/>
      <c r="EL183" s="22"/>
      <c r="EM183" s="22"/>
      <c r="EN183" s="22"/>
      <c r="EO183" s="22"/>
      <c r="EP183" s="22"/>
      <c r="EQ183" s="22"/>
      <c r="ER183" s="22"/>
      <c r="ES183" s="22"/>
      <c r="ET183" s="22"/>
      <c r="EU183" s="22"/>
      <c r="EV183" s="22"/>
      <c r="EW183" s="22"/>
      <c r="EX183" s="22"/>
      <c r="EY183" s="22"/>
      <c r="EZ183" s="22"/>
      <c r="FA183" s="22"/>
      <c r="FB183" s="22"/>
      <c r="FC183" s="22"/>
      <c r="FD183" s="22"/>
      <c r="FE183" s="22"/>
      <c r="FF183" s="22"/>
      <c r="FG183" s="22"/>
      <c r="FH183" s="22"/>
      <c r="FI183" s="22"/>
      <c r="FJ183" s="22"/>
      <c r="FK183" s="22"/>
      <c r="FL183" s="22"/>
      <c r="FM183" s="22"/>
      <c r="FN183" s="22"/>
      <c r="FO183" s="22"/>
      <c r="FP183" s="22"/>
      <c r="FQ183" s="22"/>
      <c r="FR183" s="22"/>
      <c r="FS183" s="22"/>
      <c r="FT183" s="22"/>
      <c r="FU183" s="22"/>
      <c r="FV183" s="22"/>
      <c r="FW183" s="22"/>
      <c r="FX183" s="22"/>
      <c r="FY183" s="22"/>
      <c r="FZ183" s="22"/>
      <c r="GA183" s="22"/>
      <c r="GB183" s="22"/>
      <c r="GC183" s="22"/>
      <c r="GD183" s="22"/>
      <c r="GE183" s="22"/>
      <c r="GF183" s="22"/>
      <c r="GG183" s="22"/>
      <c r="GH183" s="22"/>
      <c r="GI183" s="22"/>
      <c r="GJ183" s="22"/>
      <c r="GK183" s="22"/>
      <c r="GL183" s="22"/>
      <c r="GM183" s="22"/>
      <c r="GN183" s="22"/>
      <c r="GO183" s="22"/>
      <c r="GP183" s="22"/>
      <c r="GQ183" s="22"/>
      <c r="GR183" s="22"/>
      <c r="GS183" s="22"/>
      <c r="GT183" s="22"/>
      <c r="GU183" s="22"/>
      <c r="GV183" s="22"/>
      <c r="GW183" s="22"/>
      <c r="GX183" s="22"/>
      <c r="GY183" s="22"/>
      <c r="GZ183" s="22"/>
      <c r="HA183" s="22"/>
      <c r="HB183" s="22"/>
      <c r="HC183" s="22"/>
      <c r="HD183" s="22"/>
      <c r="HE183" s="22"/>
      <c r="HF183" s="22"/>
      <c r="HG183" s="22"/>
      <c r="HH183" s="22"/>
      <c r="HI183" s="22"/>
      <c r="HJ183" s="22"/>
      <c r="HK183" s="22"/>
      <c r="HL183" s="22"/>
      <c r="HM183" s="22"/>
      <c r="HN183" s="22"/>
      <c r="HO183" s="22"/>
      <c r="HP183" s="22"/>
      <c r="HQ183" s="22"/>
      <c r="HR183" s="22"/>
      <c r="HS183" s="22"/>
      <c r="HT183" s="22"/>
      <c r="HU183" s="22"/>
      <c r="HV183" s="22"/>
      <c r="HW183" s="22"/>
      <c r="HX183" s="22"/>
      <c r="HY183" s="22"/>
      <c r="HZ183" s="22"/>
      <c r="IA183" s="22"/>
      <c r="IB183" s="22"/>
      <c r="IC183" s="22"/>
      <c r="ID183" s="22"/>
      <c r="IE183" s="22"/>
      <c r="IF183" s="22"/>
      <c r="IG183" s="22"/>
      <c r="IH183" s="22"/>
      <c r="II183" s="22"/>
      <c r="IJ183" s="22"/>
    </row>
    <row r="184" spans="1:244" ht="16.5" customHeight="1" x14ac:dyDescent="0.25">
      <c r="A184" s="857" t="s">
        <v>36</v>
      </c>
      <c r="B184" s="858"/>
      <c r="C184" s="10" t="s">
        <v>37</v>
      </c>
      <c r="D184" s="275">
        <v>5.6251555711883343</v>
      </c>
      <c r="E184" s="173"/>
      <c r="F184" s="173"/>
      <c r="G184" s="527">
        <f t="shared" ref="G184:G185" si="23">(F184-D184)/D184*100</f>
        <v>-100</v>
      </c>
      <c r="H184" s="522" t="e">
        <f t="shared" ref="H184:H185" si="24">(F184-E184)/E184*100</f>
        <v>#DIV/0!</v>
      </c>
      <c r="I184" s="524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  <c r="CA184" s="22"/>
      <c r="CB184" s="22"/>
      <c r="CC184" s="22"/>
      <c r="CD184" s="22"/>
      <c r="CE184" s="22"/>
      <c r="CF184" s="22"/>
      <c r="CG184" s="22"/>
      <c r="CH184" s="22"/>
      <c r="CI184" s="22"/>
      <c r="CJ184" s="22"/>
      <c r="CK184" s="22"/>
      <c r="CL184" s="22"/>
      <c r="CM184" s="22"/>
      <c r="CN184" s="22"/>
      <c r="CO184" s="22"/>
      <c r="CP184" s="22"/>
      <c r="CQ184" s="22"/>
      <c r="CR184" s="22"/>
      <c r="CS184" s="22"/>
      <c r="CT184" s="22"/>
      <c r="CU184" s="22"/>
      <c r="CV184" s="22"/>
      <c r="CW184" s="22"/>
      <c r="CX184" s="22"/>
      <c r="CY184" s="22"/>
      <c r="CZ184" s="22"/>
      <c r="DA184" s="22"/>
      <c r="DB184" s="22"/>
      <c r="DC184" s="22"/>
      <c r="DD184" s="22"/>
      <c r="DE184" s="22"/>
      <c r="DF184" s="22"/>
      <c r="DG184" s="22"/>
      <c r="DH184" s="22"/>
      <c r="DI184" s="22"/>
      <c r="DJ184" s="22"/>
      <c r="DK184" s="22"/>
      <c r="DL184" s="22"/>
      <c r="DM184" s="22"/>
      <c r="DN184" s="22"/>
      <c r="DO184" s="22"/>
      <c r="DP184" s="22"/>
      <c r="DQ184" s="22"/>
      <c r="DR184" s="22"/>
      <c r="DS184" s="22"/>
      <c r="DT184" s="22"/>
      <c r="DU184" s="22"/>
      <c r="DV184" s="22"/>
      <c r="DW184" s="22"/>
      <c r="DX184" s="22"/>
      <c r="DY184" s="22"/>
      <c r="DZ184" s="22"/>
      <c r="EA184" s="22"/>
      <c r="EB184" s="22"/>
      <c r="EC184" s="22"/>
      <c r="ED184" s="22"/>
      <c r="EE184" s="22"/>
      <c r="EF184" s="22"/>
      <c r="EG184" s="22"/>
      <c r="EH184" s="22"/>
      <c r="EI184" s="22"/>
      <c r="EJ184" s="22"/>
      <c r="EK184" s="22"/>
      <c r="EL184" s="22"/>
      <c r="EM184" s="22"/>
      <c r="EN184" s="22"/>
      <c r="EO184" s="22"/>
      <c r="EP184" s="22"/>
      <c r="EQ184" s="22"/>
      <c r="ER184" s="22"/>
      <c r="ES184" s="22"/>
      <c r="ET184" s="22"/>
      <c r="EU184" s="22"/>
      <c r="EV184" s="22"/>
      <c r="EW184" s="22"/>
      <c r="EX184" s="22"/>
      <c r="EY184" s="22"/>
      <c r="EZ184" s="22"/>
      <c r="FA184" s="22"/>
      <c r="FB184" s="22"/>
      <c r="FC184" s="22"/>
      <c r="FD184" s="22"/>
      <c r="FE184" s="22"/>
      <c r="FF184" s="22"/>
      <c r="FG184" s="22"/>
      <c r="FH184" s="22"/>
      <c r="FI184" s="22"/>
      <c r="FJ184" s="22"/>
      <c r="FK184" s="22"/>
      <c r="FL184" s="22"/>
      <c r="FM184" s="22"/>
      <c r="FN184" s="22"/>
      <c r="FO184" s="22"/>
      <c r="FP184" s="22"/>
      <c r="FQ184" s="22"/>
      <c r="FR184" s="22"/>
      <c r="FS184" s="22"/>
      <c r="FT184" s="22"/>
      <c r="FU184" s="22"/>
      <c r="FV184" s="22"/>
      <c r="FW184" s="22"/>
      <c r="FX184" s="22"/>
      <c r="FY184" s="22"/>
      <c r="FZ184" s="22"/>
      <c r="GA184" s="22"/>
      <c r="GB184" s="22"/>
      <c r="GC184" s="22"/>
      <c r="GD184" s="22"/>
      <c r="GE184" s="22"/>
      <c r="GF184" s="22"/>
      <c r="GG184" s="22"/>
      <c r="GH184" s="22"/>
      <c r="GI184" s="22"/>
      <c r="GJ184" s="22"/>
      <c r="GK184" s="22"/>
      <c r="GL184" s="22"/>
      <c r="GM184" s="22"/>
      <c r="GN184" s="22"/>
      <c r="GO184" s="22"/>
      <c r="GP184" s="22"/>
      <c r="GQ184" s="22"/>
      <c r="GR184" s="22"/>
      <c r="GS184" s="22"/>
      <c r="GT184" s="22"/>
      <c r="GU184" s="22"/>
      <c r="GV184" s="22"/>
      <c r="GW184" s="22"/>
      <c r="GX184" s="22"/>
      <c r="GY184" s="22"/>
      <c r="GZ184" s="22"/>
      <c r="HA184" s="22"/>
      <c r="HB184" s="22"/>
      <c r="HC184" s="22"/>
      <c r="HD184" s="22"/>
      <c r="HE184" s="22"/>
      <c r="HF184" s="22"/>
      <c r="HG184" s="22"/>
      <c r="HH184" s="22"/>
      <c r="HI184" s="22"/>
      <c r="HJ184" s="22"/>
      <c r="HK184" s="22"/>
      <c r="HL184" s="22"/>
      <c r="HM184" s="22"/>
      <c r="HN184" s="22"/>
      <c r="HO184" s="22"/>
      <c r="HP184" s="22"/>
      <c r="HQ184" s="22"/>
      <c r="HR184" s="22"/>
      <c r="HS184" s="22"/>
      <c r="HT184" s="22"/>
      <c r="HU184" s="22"/>
      <c r="HV184" s="22"/>
      <c r="HW184" s="22"/>
      <c r="HX184" s="22"/>
      <c r="HY184" s="22"/>
      <c r="HZ184" s="22"/>
      <c r="IA184" s="22"/>
      <c r="IB184" s="22"/>
      <c r="IC184" s="22"/>
      <c r="ID184" s="22"/>
      <c r="IE184" s="22"/>
      <c r="IF184" s="22"/>
      <c r="IG184" s="22"/>
      <c r="IH184" s="22"/>
      <c r="II184" s="22"/>
      <c r="IJ184" s="22"/>
    </row>
    <row r="185" spans="1:244" ht="16.5" customHeight="1" x14ac:dyDescent="0.25">
      <c r="A185" s="857" t="s">
        <v>48</v>
      </c>
      <c r="B185" s="858"/>
      <c r="C185" s="10" t="s">
        <v>37</v>
      </c>
      <c r="D185" s="275"/>
      <c r="E185" s="173"/>
      <c r="F185" s="173"/>
      <c r="G185" s="527" t="e">
        <f t="shared" si="23"/>
        <v>#DIV/0!</v>
      </c>
      <c r="H185" s="522" t="e">
        <f t="shared" si="24"/>
        <v>#DIV/0!</v>
      </c>
      <c r="I185" s="524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  <c r="CB185" s="22"/>
      <c r="CC185" s="22"/>
      <c r="CD185" s="22"/>
      <c r="CE185" s="22"/>
      <c r="CF185" s="22"/>
      <c r="CG185" s="22"/>
      <c r="CH185" s="22"/>
      <c r="CI185" s="22"/>
      <c r="CJ185" s="22"/>
      <c r="CK185" s="22"/>
      <c r="CL185" s="22"/>
      <c r="CM185" s="22"/>
      <c r="CN185" s="22"/>
      <c r="CO185" s="22"/>
      <c r="CP185" s="22"/>
      <c r="CQ185" s="22"/>
      <c r="CR185" s="22"/>
      <c r="CS185" s="22"/>
      <c r="CT185" s="22"/>
      <c r="CU185" s="22"/>
      <c r="CV185" s="22"/>
      <c r="CW185" s="22"/>
      <c r="CX185" s="22"/>
      <c r="CY185" s="22"/>
      <c r="CZ185" s="22"/>
      <c r="DA185" s="22"/>
      <c r="DB185" s="22"/>
      <c r="DC185" s="22"/>
      <c r="DD185" s="22"/>
      <c r="DE185" s="22"/>
      <c r="DF185" s="22"/>
      <c r="DG185" s="22"/>
      <c r="DH185" s="22"/>
      <c r="DI185" s="22"/>
      <c r="DJ185" s="22"/>
      <c r="DK185" s="22"/>
      <c r="DL185" s="22"/>
      <c r="DM185" s="22"/>
      <c r="DN185" s="22"/>
      <c r="DO185" s="22"/>
      <c r="DP185" s="22"/>
      <c r="DQ185" s="22"/>
      <c r="DR185" s="22"/>
      <c r="DS185" s="22"/>
      <c r="DT185" s="22"/>
      <c r="DU185" s="22"/>
      <c r="DV185" s="22"/>
      <c r="DW185" s="22"/>
      <c r="DX185" s="22"/>
      <c r="DY185" s="22"/>
      <c r="DZ185" s="22"/>
      <c r="EA185" s="22"/>
      <c r="EB185" s="22"/>
      <c r="EC185" s="22"/>
      <c r="ED185" s="22"/>
      <c r="EE185" s="22"/>
      <c r="EF185" s="22"/>
      <c r="EG185" s="22"/>
      <c r="EH185" s="22"/>
      <c r="EI185" s="22"/>
      <c r="EJ185" s="22"/>
      <c r="EK185" s="22"/>
      <c r="EL185" s="22"/>
      <c r="EM185" s="22"/>
      <c r="EN185" s="22"/>
      <c r="EO185" s="22"/>
      <c r="EP185" s="22"/>
      <c r="EQ185" s="22"/>
      <c r="ER185" s="22"/>
      <c r="ES185" s="22"/>
      <c r="ET185" s="22"/>
      <c r="EU185" s="22"/>
      <c r="EV185" s="22"/>
      <c r="EW185" s="22"/>
      <c r="EX185" s="22"/>
      <c r="EY185" s="22"/>
      <c r="EZ185" s="22"/>
      <c r="FA185" s="22"/>
      <c r="FB185" s="22"/>
      <c r="FC185" s="22"/>
      <c r="FD185" s="22"/>
      <c r="FE185" s="22"/>
      <c r="FF185" s="22"/>
      <c r="FG185" s="22"/>
      <c r="FH185" s="22"/>
      <c r="FI185" s="22"/>
      <c r="FJ185" s="22"/>
      <c r="FK185" s="22"/>
      <c r="FL185" s="22"/>
      <c r="FM185" s="22"/>
      <c r="FN185" s="22"/>
      <c r="FO185" s="22"/>
      <c r="FP185" s="22"/>
      <c r="FQ185" s="22"/>
      <c r="FR185" s="22"/>
      <c r="FS185" s="22"/>
      <c r="FT185" s="22"/>
      <c r="FU185" s="22"/>
      <c r="FV185" s="22"/>
      <c r="FW185" s="22"/>
      <c r="FX185" s="22"/>
      <c r="FY185" s="22"/>
      <c r="FZ185" s="22"/>
      <c r="GA185" s="22"/>
      <c r="GB185" s="22"/>
      <c r="GC185" s="22"/>
      <c r="GD185" s="22"/>
      <c r="GE185" s="22"/>
      <c r="GF185" s="22"/>
      <c r="GG185" s="22"/>
      <c r="GH185" s="22"/>
      <c r="GI185" s="22"/>
      <c r="GJ185" s="22"/>
      <c r="GK185" s="22"/>
      <c r="GL185" s="22"/>
      <c r="GM185" s="22"/>
      <c r="GN185" s="22"/>
      <c r="GO185" s="22"/>
      <c r="GP185" s="22"/>
      <c r="GQ185" s="22"/>
      <c r="GR185" s="22"/>
      <c r="GS185" s="22"/>
      <c r="GT185" s="22"/>
      <c r="GU185" s="22"/>
      <c r="GV185" s="22"/>
      <c r="GW185" s="22"/>
      <c r="GX185" s="22"/>
      <c r="GY185" s="22"/>
      <c r="GZ185" s="22"/>
      <c r="HA185" s="22"/>
      <c r="HB185" s="22"/>
      <c r="HC185" s="22"/>
      <c r="HD185" s="22"/>
      <c r="HE185" s="22"/>
      <c r="HF185" s="22"/>
      <c r="HG185" s="22"/>
      <c r="HH185" s="22"/>
      <c r="HI185" s="22"/>
      <c r="HJ185" s="22"/>
      <c r="HK185" s="22"/>
      <c r="HL185" s="22"/>
      <c r="HM185" s="22"/>
      <c r="HN185" s="22"/>
      <c r="HO185" s="22"/>
      <c r="HP185" s="22"/>
      <c r="HQ185" s="22"/>
      <c r="HR185" s="22"/>
      <c r="HS185" s="22"/>
      <c r="HT185" s="22"/>
      <c r="HU185" s="22"/>
      <c r="HV185" s="22"/>
      <c r="HW185" s="22"/>
      <c r="HX185" s="22"/>
      <c r="HY185" s="22"/>
      <c r="HZ185" s="22"/>
      <c r="IA185" s="22"/>
      <c r="IB185" s="22"/>
      <c r="IC185" s="22"/>
      <c r="ID185" s="22"/>
      <c r="IE185" s="22"/>
      <c r="IF185" s="22"/>
      <c r="IG185" s="22"/>
      <c r="IH185" s="22"/>
      <c r="II185" s="22"/>
      <c r="IJ185" s="22"/>
    </row>
    <row r="186" spans="1:244" x14ac:dyDescent="0.25">
      <c r="A186" s="857" t="s">
        <v>38</v>
      </c>
      <c r="B186" s="858"/>
      <c r="C186" s="10" t="s">
        <v>37</v>
      </c>
      <c r="D186" s="275">
        <v>5.6026400140695012</v>
      </c>
      <c r="E186" s="173">
        <v>6.6272309563432881</v>
      </c>
      <c r="F186" s="173">
        <v>7.4671884442780581</v>
      </c>
      <c r="G186" s="667">
        <f>(F186-D186)/D186*100</f>
        <v>33.279818541370723</v>
      </c>
      <c r="H186" s="501">
        <f t="shared" ref="H186:H241" si="25">(F186-E186)/E186*100</f>
        <v>12.674335532712956</v>
      </c>
      <c r="I186" s="524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2"/>
      <c r="CE186" s="22"/>
      <c r="CF186" s="22"/>
      <c r="CG186" s="22"/>
      <c r="CH186" s="22"/>
      <c r="CI186" s="22"/>
      <c r="CJ186" s="22"/>
      <c r="CK186" s="22"/>
      <c r="CL186" s="22"/>
      <c r="CM186" s="22"/>
      <c r="CN186" s="22"/>
      <c r="CO186" s="22"/>
      <c r="CP186" s="22"/>
      <c r="CQ186" s="22"/>
      <c r="CR186" s="22"/>
      <c r="CS186" s="22"/>
      <c r="CT186" s="22"/>
      <c r="CU186" s="22"/>
      <c r="CV186" s="22"/>
      <c r="CW186" s="22"/>
      <c r="CX186" s="22"/>
      <c r="CY186" s="22"/>
      <c r="CZ186" s="22"/>
      <c r="DA186" s="22"/>
      <c r="DB186" s="22"/>
      <c r="DC186" s="22"/>
      <c r="DD186" s="22"/>
      <c r="DE186" s="22"/>
      <c r="DF186" s="22"/>
      <c r="DG186" s="22"/>
      <c r="DH186" s="22"/>
      <c r="DI186" s="22"/>
      <c r="DJ186" s="22"/>
      <c r="DK186" s="22"/>
      <c r="DL186" s="22"/>
      <c r="DM186" s="22"/>
      <c r="DN186" s="22"/>
      <c r="DO186" s="22"/>
      <c r="DP186" s="22"/>
      <c r="DQ186" s="22"/>
      <c r="DR186" s="22"/>
      <c r="DS186" s="22"/>
      <c r="DT186" s="22"/>
      <c r="DU186" s="22"/>
      <c r="DV186" s="22"/>
      <c r="DW186" s="22"/>
      <c r="DX186" s="22"/>
      <c r="DY186" s="22"/>
      <c r="DZ186" s="22"/>
      <c r="EA186" s="22"/>
      <c r="EB186" s="22"/>
      <c r="EC186" s="22"/>
      <c r="ED186" s="22"/>
      <c r="EE186" s="22"/>
      <c r="EF186" s="22"/>
      <c r="EG186" s="22"/>
      <c r="EH186" s="22"/>
      <c r="EI186" s="22"/>
      <c r="EJ186" s="22"/>
      <c r="EK186" s="22"/>
      <c r="EL186" s="22"/>
      <c r="EM186" s="22"/>
      <c r="EN186" s="22"/>
      <c r="EO186" s="22"/>
      <c r="EP186" s="22"/>
      <c r="EQ186" s="22"/>
      <c r="ER186" s="22"/>
      <c r="ES186" s="22"/>
      <c r="ET186" s="22"/>
      <c r="EU186" s="22"/>
      <c r="EV186" s="22"/>
      <c r="EW186" s="22"/>
      <c r="EX186" s="22"/>
      <c r="EY186" s="22"/>
      <c r="EZ186" s="22"/>
      <c r="FA186" s="22"/>
      <c r="FB186" s="22"/>
      <c r="FC186" s="22"/>
      <c r="FD186" s="22"/>
      <c r="FE186" s="22"/>
      <c r="FF186" s="22"/>
      <c r="FG186" s="22"/>
      <c r="FH186" s="22"/>
      <c r="FI186" s="22"/>
      <c r="FJ186" s="22"/>
      <c r="FK186" s="22"/>
      <c r="FL186" s="22"/>
      <c r="FM186" s="22"/>
      <c r="FN186" s="22"/>
      <c r="FO186" s="22"/>
      <c r="FP186" s="22"/>
      <c r="FQ186" s="22"/>
      <c r="FR186" s="22"/>
      <c r="FS186" s="22"/>
      <c r="FT186" s="22"/>
      <c r="FU186" s="22"/>
      <c r="FV186" s="22"/>
      <c r="FW186" s="22"/>
      <c r="FX186" s="22"/>
      <c r="FY186" s="22"/>
      <c r="FZ186" s="22"/>
      <c r="GA186" s="22"/>
      <c r="GB186" s="22"/>
      <c r="GC186" s="22"/>
      <c r="GD186" s="22"/>
      <c r="GE186" s="22"/>
      <c r="GF186" s="22"/>
      <c r="GG186" s="22"/>
      <c r="GH186" s="22"/>
      <c r="GI186" s="22"/>
      <c r="GJ186" s="22"/>
      <c r="GK186" s="22"/>
      <c r="GL186" s="22"/>
      <c r="GM186" s="22"/>
      <c r="GN186" s="22"/>
      <c r="GO186" s="22"/>
      <c r="GP186" s="22"/>
      <c r="GQ186" s="22"/>
      <c r="GR186" s="22"/>
      <c r="GS186" s="22"/>
      <c r="GT186" s="22"/>
      <c r="GU186" s="22"/>
      <c r="GV186" s="22"/>
      <c r="GW186" s="22"/>
      <c r="GX186" s="22"/>
      <c r="GY186" s="22"/>
      <c r="GZ186" s="22"/>
      <c r="HA186" s="22"/>
      <c r="HB186" s="22"/>
      <c r="HC186" s="22"/>
      <c r="HD186" s="22"/>
      <c r="HE186" s="22"/>
      <c r="HF186" s="22"/>
      <c r="HG186" s="22"/>
      <c r="HH186" s="22"/>
      <c r="HI186" s="22"/>
      <c r="HJ186" s="22"/>
      <c r="HK186" s="22"/>
      <c r="HL186" s="22"/>
      <c r="HM186" s="22"/>
      <c r="HN186" s="22"/>
      <c r="HO186" s="22"/>
      <c r="HP186" s="22"/>
      <c r="HQ186" s="22"/>
      <c r="HR186" s="22"/>
      <c r="HS186" s="22"/>
      <c r="HT186" s="22"/>
      <c r="HU186" s="22"/>
      <c r="HV186" s="22"/>
      <c r="HW186" s="22"/>
      <c r="HX186" s="22"/>
      <c r="HY186" s="22"/>
      <c r="HZ186" s="22"/>
      <c r="IA186" s="22"/>
      <c r="IB186" s="22"/>
      <c r="IC186" s="22"/>
      <c r="ID186" s="22"/>
      <c r="IE186" s="22"/>
      <c r="IF186" s="22"/>
      <c r="IG186" s="22"/>
      <c r="IH186" s="22"/>
      <c r="II186" s="22"/>
      <c r="IJ186" s="22"/>
    </row>
    <row r="187" spans="1:244" ht="16.5" hidden="1" customHeight="1" x14ac:dyDescent="0.25">
      <c r="A187" s="857" t="s">
        <v>50</v>
      </c>
      <c r="B187" s="858"/>
      <c r="C187" s="10" t="s">
        <v>37</v>
      </c>
      <c r="D187" s="275"/>
      <c r="E187" s="173">
        <v>6.6272309563432881</v>
      </c>
      <c r="F187" s="173"/>
      <c r="G187" s="667"/>
      <c r="H187" s="501"/>
      <c r="I187" s="524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/>
      <c r="CB187" s="22"/>
      <c r="CC187" s="22"/>
      <c r="CD187" s="22"/>
      <c r="CE187" s="22"/>
      <c r="CF187" s="22"/>
      <c r="CG187" s="22"/>
      <c r="CH187" s="22"/>
      <c r="CI187" s="22"/>
      <c r="CJ187" s="22"/>
      <c r="CK187" s="22"/>
      <c r="CL187" s="22"/>
      <c r="CM187" s="22"/>
      <c r="CN187" s="22"/>
      <c r="CO187" s="22"/>
      <c r="CP187" s="22"/>
      <c r="CQ187" s="22"/>
      <c r="CR187" s="22"/>
      <c r="CS187" s="22"/>
      <c r="CT187" s="22"/>
      <c r="CU187" s="22"/>
      <c r="CV187" s="22"/>
      <c r="CW187" s="22"/>
      <c r="CX187" s="22"/>
      <c r="CY187" s="22"/>
      <c r="CZ187" s="22"/>
      <c r="DA187" s="22"/>
      <c r="DB187" s="22"/>
      <c r="DC187" s="22"/>
      <c r="DD187" s="22"/>
      <c r="DE187" s="22"/>
      <c r="DF187" s="22"/>
      <c r="DG187" s="22"/>
      <c r="DH187" s="22"/>
      <c r="DI187" s="22"/>
      <c r="DJ187" s="22"/>
      <c r="DK187" s="22"/>
      <c r="DL187" s="22"/>
      <c r="DM187" s="22"/>
      <c r="DN187" s="22"/>
      <c r="DO187" s="22"/>
      <c r="DP187" s="22"/>
      <c r="DQ187" s="22"/>
      <c r="DR187" s="22"/>
      <c r="DS187" s="22"/>
      <c r="DT187" s="22"/>
      <c r="DU187" s="22"/>
      <c r="DV187" s="22"/>
      <c r="DW187" s="22"/>
      <c r="DX187" s="22"/>
      <c r="DY187" s="22"/>
      <c r="DZ187" s="22"/>
      <c r="EA187" s="22"/>
      <c r="EB187" s="22"/>
      <c r="EC187" s="22"/>
      <c r="ED187" s="22"/>
      <c r="EE187" s="22"/>
      <c r="EF187" s="22"/>
      <c r="EG187" s="22"/>
      <c r="EH187" s="22"/>
      <c r="EI187" s="22"/>
      <c r="EJ187" s="22"/>
      <c r="EK187" s="22"/>
      <c r="EL187" s="22"/>
      <c r="EM187" s="22"/>
      <c r="EN187" s="22"/>
      <c r="EO187" s="22"/>
      <c r="EP187" s="22"/>
      <c r="EQ187" s="22"/>
      <c r="ER187" s="22"/>
      <c r="ES187" s="22"/>
      <c r="ET187" s="22"/>
      <c r="EU187" s="22"/>
      <c r="EV187" s="22"/>
      <c r="EW187" s="22"/>
      <c r="EX187" s="22"/>
      <c r="EY187" s="22"/>
      <c r="EZ187" s="22"/>
      <c r="FA187" s="22"/>
      <c r="FB187" s="22"/>
      <c r="FC187" s="22"/>
      <c r="FD187" s="22"/>
      <c r="FE187" s="22"/>
      <c r="FF187" s="22"/>
      <c r="FG187" s="22"/>
      <c r="FH187" s="22"/>
      <c r="FI187" s="22"/>
      <c r="FJ187" s="22"/>
      <c r="FK187" s="22"/>
      <c r="FL187" s="22"/>
      <c r="FM187" s="22"/>
      <c r="FN187" s="22"/>
      <c r="FO187" s="22"/>
      <c r="FP187" s="22"/>
      <c r="FQ187" s="22"/>
      <c r="FR187" s="22"/>
      <c r="FS187" s="22"/>
      <c r="FT187" s="22"/>
      <c r="FU187" s="22"/>
      <c r="FV187" s="22"/>
      <c r="FW187" s="22"/>
      <c r="FX187" s="22"/>
      <c r="FY187" s="22"/>
      <c r="FZ187" s="22"/>
      <c r="GA187" s="22"/>
      <c r="GB187" s="22"/>
      <c r="GC187" s="22"/>
      <c r="GD187" s="22"/>
      <c r="GE187" s="22"/>
      <c r="GF187" s="22"/>
      <c r="GG187" s="22"/>
      <c r="GH187" s="22"/>
      <c r="GI187" s="22"/>
      <c r="GJ187" s="22"/>
      <c r="GK187" s="22"/>
      <c r="GL187" s="22"/>
      <c r="GM187" s="22"/>
      <c r="GN187" s="22"/>
      <c r="GO187" s="22"/>
      <c r="GP187" s="22"/>
      <c r="GQ187" s="22"/>
      <c r="GR187" s="22"/>
      <c r="GS187" s="22"/>
      <c r="GT187" s="22"/>
      <c r="GU187" s="22"/>
      <c r="GV187" s="22"/>
      <c r="GW187" s="22"/>
      <c r="GX187" s="22"/>
      <c r="GY187" s="22"/>
      <c r="GZ187" s="22"/>
      <c r="HA187" s="22"/>
      <c r="HB187" s="22"/>
      <c r="HC187" s="22"/>
      <c r="HD187" s="22"/>
      <c r="HE187" s="22"/>
      <c r="HF187" s="22"/>
      <c r="HG187" s="22"/>
      <c r="HH187" s="22"/>
      <c r="HI187" s="22"/>
      <c r="HJ187" s="22"/>
      <c r="HK187" s="22"/>
      <c r="HL187" s="22"/>
      <c r="HM187" s="22"/>
      <c r="HN187" s="22"/>
      <c r="HO187" s="22"/>
      <c r="HP187" s="22"/>
      <c r="HQ187" s="22"/>
      <c r="HR187" s="22"/>
      <c r="HS187" s="22"/>
      <c r="HT187" s="22"/>
      <c r="HU187" s="22"/>
      <c r="HV187" s="22"/>
      <c r="HW187" s="22"/>
      <c r="HX187" s="22"/>
      <c r="HY187" s="22"/>
      <c r="HZ187" s="22"/>
      <c r="IA187" s="22"/>
      <c r="IB187" s="22"/>
      <c r="IC187" s="22"/>
      <c r="ID187" s="22"/>
      <c r="IE187" s="22"/>
      <c r="IF187" s="22"/>
      <c r="IG187" s="22"/>
      <c r="IH187" s="22"/>
      <c r="II187" s="22"/>
      <c r="IJ187" s="22"/>
    </row>
    <row r="188" spans="1:244" ht="16.5" hidden="1" customHeight="1" x14ac:dyDescent="0.25">
      <c r="A188" s="857" t="s">
        <v>39</v>
      </c>
      <c r="B188" s="858"/>
      <c r="C188" s="10" t="s">
        <v>37</v>
      </c>
      <c r="D188" s="275"/>
      <c r="E188" s="173">
        <v>6.6272309563432881</v>
      </c>
      <c r="F188" s="173"/>
      <c r="G188" s="667"/>
      <c r="H188" s="501"/>
      <c r="I188" s="524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  <c r="CA188" s="22"/>
      <c r="CB188" s="22"/>
      <c r="CC188" s="22"/>
      <c r="CD188" s="22"/>
      <c r="CE188" s="22"/>
      <c r="CF188" s="22"/>
      <c r="CG188" s="22"/>
      <c r="CH188" s="22"/>
      <c r="CI188" s="22"/>
      <c r="CJ188" s="22"/>
      <c r="CK188" s="22"/>
      <c r="CL188" s="22"/>
      <c r="CM188" s="22"/>
      <c r="CN188" s="22"/>
      <c r="CO188" s="22"/>
      <c r="CP188" s="22"/>
      <c r="CQ188" s="22"/>
      <c r="CR188" s="22"/>
      <c r="CS188" s="22"/>
      <c r="CT188" s="22"/>
      <c r="CU188" s="22"/>
      <c r="CV188" s="22"/>
      <c r="CW188" s="22"/>
      <c r="CX188" s="22"/>
      <c r="CY188" s="22"/>
      <c r="CZ188" s="22"/>
      <c r="DA188" s="22"/>
      <c r="DB188" s="22"/>
      <c r="DC188" s="22"/>
      <c r="DD188" s="22"/>
      <c r="DE188" s="22"/>
      <c r="DF188" s="22"/>
      <c r="DG188" s="22"/>
      <c r="DH188" s="22"/>
      <c r="DI188" s="22"/>
      <c r="DJ188" s="22"/>
      <c r="DK188" s="22"/>
      <c r="DL188" s="22"/>
      <c r="DM188" s="22"/>
      <c r="DN188" s="22"/>
      <c r="DO188" s="22"/>
      <c r="DP188" s="22"/>
      <c r="DQ188" s="22"/>
      <c r="DR188" s="22"/>
      <c r="DS188" s="22"/>
      <c r="DT188" s="22"/>
      <c r="DU188" s="22"/>
      <c r="DV188" s="22"/>
      <c r="DW188" s="22"/>
      <c r="DX188" s="22"/>
      <c r="DY188" s="22"/>
      <c r="DZ188" s="22"/>
      <c r="EA188" s="22"/>
      <c r="EB188" s="22"/>
      <c r="EC188" s="22"/>
      <c r="ED188" s="22"/>
      <c r="EE188" s="22"/>
      <c r="EF188" s="22"/>
      <c r="EG188" s="22"/>
      <c r="EH188" s="22"/>
      <c r="EI188" s="22"/>
      <c r="EJ188" s="22"/>
      <c r="EK188" s="22"/>
      <c r="EL188" s="22"/>
      <c r="EM188" s="22"/>
      <c r="EN188" s="22"/>
      <c r="EO188" s="22"/>
      <c r="EP188" s="22"/>
      <c r="EQ188" s="22"/>
      <c r="ER188" s="22"/>
      <c r="ES188" s="22"/>
      <c r="ET188" s="22"/>
      <c r="EU188" s="22"/>
      <c r="EV188" s="22"/>
      <c r="EW188" s="22"/>
      <c r="EX188" s="22"/>
      <c r="EY188" s="22"/>
      <c r="EZ188" s="22"/>
      <c r="FA188" s="22"/>
      <c r="FB188" s="22"/>
      <c r="FC188" s="22"/>
      <c r="FD188" s="22"/>
      <c r="FE188" s="22"/>
      <c r="FF188" s="22"/>
      <c r="FG188" s="22"/>
      <c r="FH188" s="22"/>
      <c r="FI188" s="22"/>
      <c r="FJ188" s="22"/>
      <c r="FK188" s="22"/>
      <c r="FL188" s="22"/>
      <c r="FM188" s="22"/>
      <c r="FN188" s="22"/>
      <c r="FO188" s="22"/>
      <c r="FP188" s="22"/>
      <c r="FQ188" s="22"/>
      <c r="FR188" s="22"/>
      <c r="FS188" s="22"/>
      <c r="FT188" s="22"/>
      <c r="FU188" s="22"/>
      <c r="FV188" s="22"/>
      <c r="FW188" s="22"/>
      <c r="FX188" s="22"/>
      <c r="FY188" s="22"/>
      <c r="FZ188" s="22"/>
      <c r="GA188" s="22"/>
      <c r="GB188" s="22"/>
      <c r="GC188" s="22"/>
      <c r="GD188" s="22"/>
      <c r="GE188" s="22"/>
      <c r="GF188" s="22"/>
      <c r="GG188" s="22"/>
      <c r="GH188" s="22"/>
      <c r="GI188" s="22"/>
      <c r="GJ188" s="22"/>
      <c r="GK188" s="22"/>
      <c r="GL188" s="22"/>
      <c r="GM188" s="22"/>
      <c r="GN188" s="22"/>
      <c r="GO188" s="22"/>
      <c r="GP188" s="22"/>
      <c r="GQ188" s="22"/>
      <c r="GR188" s="22"/>
      <c r="GS188" s="22"/>
      <c r="GT188" s="22"/>
      <c r="GU188" s="22"/>
      <c r="GV188" s="22"/>
      <c r="GW188" s="22"/>
      <c r="GX188" s="22"/>
      <c r="GY188" s="22"/>
      <c r="GZ188" s="22"/>
      <c r="HA188" s="22"/>
      <c r="HB188" s="22"/>
      <c r="HC188" s="22"/>
      <c r="HD188" s="22"/>
      <c r="HE188" s="22"/>
      <c r="HF188" s="22"/>
      <c r="HG188" s="22"/>
      <c r="HH188" s="22"/>
      <c r="HI188" s="22"/>
      <c r="HJ188" s="22"/>
      <c r="HK188" s="22"/>
      <c r="HL188" s="22"/>
      <c r="HM188" s="22"/>
      <c r="HN188" s="22"/>
      <c r="HO188" s="22"/>
      <c r="HP188" s="22"/>
      <c r="HQ188" s="22"/>
      <c r="HR188" s="22"/>
      <c r="HS188" s="22"/>
      <c r="HT188" s="22"/>
      <c r="HU188" s="22"/>
      <c r="HV188" s="22"/>
      <c r="HW188" s="22"/>
      <c r="HX188" s="22"/>
      <c r="HY188" s="22"/>
      <c r="HZ188" s="22"/>
      <c r="IA188" s="22"/>
      <c r="IB188" s="22"/>
      <c r="IC188" s="22"/>
      <c r="ID188" s="22"/>
      <c r="IE188" s="22"/>
      <c r="IF188" s="22"/>
      <c r="IG188" s="22"/>
      <c r="IH188" s="22"/>
      <c r="II188" s="22"/>
      <c r="IJ188" s="22"/>
    </row>
    <row r="189" spans="1:244" x14ac:dyDescent="0.25">
      <c r="A189" s="857" t="s">
        <v>40</v>
      </c>
      <c r="B189" s="858"/>
      <c r="C189" s="10" t="s">
        <v>37</v>
      </c>
      <c r="D189" s="275">
        <v>5.636640014069501</v>
      </c>
      <c r="E189" s="173">
        <v>6.6272309563432881</v>
      </c>
      <c r="F189" s="173">
        <v>7.4671884442780581</v>
      </c>
      <c r="G189" s="667">
        <f>(F189-D189)/D189*100</f>
        <v>32.475879702080725</v>
      </c>
      <c r="H189" s="501">
        <f t="shared" si="25"/>
        <v>12.674335532712956</v>
      </c>
      <c r="I189" s="524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  <c r="CB189" s="22"/>
      <c r="CC189" s="22"/>
      <c r="CD189" s="22"/>
      <c r="CE189" s="22"/>
      <c r="CF189" s="22"/>
      <c r="CG189" s="22"/>
      <c r="CH189" s="22"/>
      <c r="CI189" s="22"/>
      <c r="CJ189" s="22"/>
      <c r="CK189" s="22"/>
      <c r="CL189" s="22"/>
      <c r="CM189" s="22"/>
      <c r="CN189" s="22"/>
      <c r="CO189" s="22"/>
      <c r="CP189" s="22"/>
      <c r="CQ189" s="22"/>
      <c r="CR189" s="22"/>
      <c r="CS189" s="22"/>
      <c r="CT189" s="22"/>
      <c r="CU189" s="22"/>
      <c r="CV189" s="22"/>
      <c r="CW189" s="22"/>
      <c r="CX189" s="22"/>
      <c r="CY189" s="22"/>
      <c r="CZ189" s="22"/>
      <c r="DA189" s="22"/>
      <c r="DB189" s="22"/>
      <c r="DC189" s="22"/>
      <c r="DD189" s="22"/>
      <c r="DE189" s="22"/>
      <c r="DF189" s="22"/>
      <c r="DG189" s="22"/>
      <c r="DH189" s="22"/>
      <c r="DI189" s="22"/>
      <c r="DJ189" s="22"/>
      <c r="DK189" s="22"/>
      <c r="DL189" s="22"/>
      <c r="DM189" s="22"/>
      <c r="DN189" s="22"/>
      <c r="DO189" s="22"/>
      <c r="DP189" s="22"/>
      <c r="DQ189" s="22"/>
      <c r="DR189" s="22"/>
      <c r="DS189" s="22"/>
      <c r="DT189" s="22"/>
      <c r="DU189" s="22"/>
      <c r="DV189" s="22"/>
      <c r="DW189" s="22"/>
      <c r="DX189" s="22"/>
      <c r="DY189" s="22"/>
      <c r="DZ189" s="22"/>
      <c r="EA189" s="22"/>
      <c r="EB189" s="22"/>
      <c r="EC189" s="22"/>
      <c r="ED189" s="22"/>
      <c r="EE189" s="22"/>
      <c r="EF189" s="22"/>
      <c r="EG189" s="22"/>
      <c r="EH189" s="22"/>
      <c r="EI189" s="22"/>
      <c r="EJ189" s="22"/>
      <c r="EK189" s="22"/>
      <c r="EL189" s="22"/>
      <c r="EM189" s="22"/>
      <c r="EN189" s="22"/>
      <c r="EO189" s="22"/>
      <c r="EP189" s="22"/>
      <c r="EQ189" s="22"/>
      <c r="ER189" s="22"/>
      <c r="ES189" s="22"/>
      <c r="ET189" s="22"/>
      <c r="EU189" s="22"/>
      <c r="EV189" s="22"/>
      <c r="EW189" s="22"/>
      <c r="EX189" s="22"/>
      <c r="EY189" s="22"/>
      <c r="EZ189" s="22"/>
      <c r="FA189" s="22"/>
      <c r="FB189" s="22"/>
      <c r="FC189" s="22"/>
      <c r="FD189" s="22"/>
      <c r="FE189" s="22"/>
      <c r="FF189" s="22"/>
      <c r="FG189" s="22"/>
      <c r="FH189" s="22"/>
      <c r="FI189" s="22"/>
      <c r="FJ189" s="22"/>
      <c r="FK189" s="22"/>
      <c r="FL189" s="22"/>
      <c r="FM189" s="22"/>
      <c r="FN189" s="22"/>
      <c r="FO189" s="22"/>
      <c r="FP189" s="22"/>
      <c r="FQ189" s="22"/>
      <c r="FR189" s="22"/>
      <c r="FS189" s="22"/>
      <c r="FT189" s="22"/>
      <c r="FU189" s="22"/>
      <c r="FV189" s="22"/>
      <c r="FW189" s="22"/>
      <c r="FX189" s="22"/>
      <c r="FY189" s="22"/>
      <c r="FZ189" s="22"/>
      <c r="GA189" s="22"/>
      <c r="GB189" s="22"/>
      <c r="GC189" s="22"/>
      <c r="GD189" s="22"/>
      <c r="GE189" s="22"/>
      <c r="GF189" s="22"/>
      <c r="GG189" s="22"/>
      <c r="GH189" s="22"/>
      <c r="GI189" s="22"/>
      <c r="GJ189" s="22"/>
      <c r="GK189" s="22"/>
      <c r="GL189" s="22"/>
      <c r="GM189" s="22"/>
      <c r="GN189" s="22"/>
      <c r="GO189" s="22"/>
      <c r="GP189" s="22"/>
      <c r="GQ189" s="22"/>
      <c r="GR189" s="22"/>
      <c r="GS189" s="22"/>
      <c r="GT189" s="22"/>
      <c r="GU189" s="22"/>
      <c r="GV189" s="22"/>
      <c r="GW189" s="22"/>
      <c r="GX189" s="22"/>
      <c r="GY189" s="22"/>
      <c r="GZ189" s="22"/>
      <c r="HA189" s="22"/>
      <c r="HB189" s="22"/>
      <c r="HC189" s="22"/>
      <c r="HD189" s="22"/>
      <c r="HE189" s="22"/>
      <c r="HF189" s="22"/>
      <c r="HG189" s="22"/>
      <c r="HH189" s="22"/>
      <c r="HI189" s="22"/>
      <c r="HJ189" s="22"/>
      <c r="HK189" s="22"/>
      <c r="HL189" s="22"/>
      <c r="HM189" s="22"/>
      <c r="HN189" s="22"/>
      <c r="HO189" s="22"/>
      <c r="HP189" s="22"/>
      <c r="HQ189" s="22"/>
      <c r="HR189" s="22"/>
      <c r="HS189" s="22"/>
      <c r="HT189" s="22"/>
      <c r="HU189" s="22"/>
      <c r="HV189" s="22"/>
      <c r="HW189" s="22"/>
      <c r="HX189" s="22"/>
      <c r="HY189" s="22"/>
      <c r="HZ189" s="22"/>
      <c r="IA189" s="22"/>
      <c r="IB189" s="22"/>
      <c r="IC189" s="22"/>
      <c r="ID189" s="22"/>
      <c r="IE189" s="22"/>
      <c r="IF189" s="22"/>
      <c r="IG189" s="22"/>
      <c r="IH189" s="22"/>
      <c r="II189" s="22"/>
      <c r="IJ189" s="22"/>
    </row>
    <row r="190" spans="1:244" ht="16.5" hidden="1" customHeight="1" x14ac:dyDescent="0.25">
      <c r="A190" s="857" t="s">
        <v>41</v>
      </c>
      <c r="B190" s="858"/>
      <c r="C190" s="10" t="s">
        <v>37</v>
      </c>
      <c r="D190" s="275"/>
      <c r="E190" s="173">
        <v>6.6272309563432881</v>
      </c>
      <c r="F190" s="173"/>
      <c r="G190" s="667"/>
      <c r="H190" s="501"/>
      <c r="I190" s="524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  <c r="CA190" s="22"/>
      <c r="CB190" s="22"/>
      <c r="CC190" s="22"/>
      <c r="CD190" s="22"/>
      <c r="CE190" s="22"/>
      <c r="CF190" s="22"/>
      <c r="CG190" s="22"/>
      <c r="CH190" s="22"/>
      <c r="CI190" s="22"/>
      <c r="CJ190" s="22"/>
      <c r="CK190" s="22"/>
      <c r="CL190" s="22"/>
      <c r="CM190" s="22"/>
      <c r="CN190" s="22"/>
      <c r="CO190" s="22"/>
      <c r="CP190" s="22"/>
      <c r="CQ190" s="22"/>
      <c r="CR190" s="22"/>
      <c r="CS190" s="22"/>
      <c r="CT190" s="22"/>
      <c r="CU190" s="22"/>
      <c r="CV190" s="22"/>
      <c r="CW190" s="22"/>
      <c r="CX190" s="22"/>
      <c r="CY190" s="22"/>
      <c r="CZ190" s="22"/>
      <c r="DA190" s="22"/>
      <c r="DB190" s="22"/>
      <c r="DC190" s="22"/>
      <c r="DD190" s="22"/>
      <c r="DE190" s="22"/>
      <c r="DF190" s="22"/>
      <c r="DG190" s="22"/>
      <c r="DH190" s="22"/>
      <c r="DI190" s="22"/>
      <c r="DJ190" s="22"/>
      <c r="DK190" s="22"/>
      <c r="DL190" s="22"/>
      <c r="DM190" s="22"/>
      <c r="DN190" s="22"/>
      <c r="DO190" s="22"/>
      <c r="DP190" s="22"/>
      <c r="DQ190" s="22"/>
      <c r="DR190" s="22"/>
      <c r="DS190" s="22"/>
      <c r="DT190" s="22"/>
      <c r="DU190" s="22"/>
      <c r="DV190" s="22"/>
      <c r="DW190" s="22"/>
      <c r="DX190" s="22"/>
      <c r="DY190" s="22"/>
      <c r="DZ190" s="22"/>
      <c r="EA190" s="22"/>
      <c r="EB190" s="22"/>
      <c r="EC190" s="22"/>
      <c r="ED190" s="22"/>
      <c r="EE190" s="22"/>
      <c r="EF190" s="22"/>
      <c r="EG190" s="22"/>
      <c r="EH190" s="22"/>
      <c r="EI190" s="22"/>
      <c r="EJ190" s="22"/>
      <c r="EK190" s="22"/>
      <c r="EL190" s="22"/>
      <c r="EM190" s="22"/>
      <c r="EN190" s="22"/>
      <c r="EO190" s="22"/>
      <c r="EP190" s="22"/>
      <c r="EQ190" s="22"/>
      <c r="ER190" s="22"/>
      <c r="ES190" s="22"/>
      <c r="ET190" s="22"/>
      <c r="EU190" s="22"/>
      <c r="EV190" s="22"/>
      <c r="EW190" s="22"/>
      <c r="EX190" s="22"/>
      <c r="EY190" s="22"/>
      <c r="EZ190" s="22"/>
      <c r="FA190" s="22"/>
      <c r="FB190" s="22"/>
      <c r="FC190" s="22"/>
      <c r="FD190" s="22"/>
      <c r="FE190" s="22"/>
      <c r="FF190" s="22"/>
      <c r="FG190" s="22"/>
      <c r="FH190" s="22"/>
      <c r="FI190" s="22"/>
      <c r="FJ190" s="22"/>
      <c r="FK190" s="22"/>
      <c r="FL190" s="22"/>
      <c r="FM190" s="22"/>
      <c r="FN190" s="22"/>
      <c r="FO190" s="22"/>
      <c r="FP190" s="22"/>
      <c r="FQ190" s="22"/>
      <c r="FR190" s="22"/>
      <c r="FS190" s="22"/>
      <c r="FT190" s="22"/>
      <c r="FU190" s="22"/>
      <c r="FV190" s="22"/>
      <c r="FW190" s="22"/>
      <c r="FX190" s="22"/>
      <c r="FY190" s="22"/>
      <c r="FZ190" s="22"/>
      <c r="GA190" s="22"/>
      <c r="GB190" s="22"/>
      <c r="GC190" s="22"/>
      <c r="GD190" s="22"/>
      <c r="GE190" s="22"/>
      <c r="GF190" s="22"/>
      <c r="GG190" s="22"/>
      <c r="GH190" s="22"/>
      <c r="GI190" s="22"/>
      <c r="GJ190" s="22"/>
      <c r="GK190" s="22"/>
      <c r="GL190" s="22"/>
      <c r="GM190" s="22"/>
      <c r="GN190" s="22"/>
      <c r="GO190" s="22"/>
      <c r="GP190" s="22"/>
      <c r="GQ190" s="22"/>
      <c r="GR190" s="22"/>
      <c r="GS190" s="22"/>
      <c r="GT190" s="22"/>
      <c r="GU190" s="22"/>
      <c r="GV190" s="22"/>
      <c r="GW190" s="22"/>
      <c r="GX190" s="22"/>
      <c r="GY190" s="22"/>
      <c r="GZ190" s="22"/>
      <c r="HA190" s="22"/>
      <c r="HB190" s="22"/>
      <c r="HC190" s="22"/>
      <c r="HD190" s="22"/>
      <c r="HE190" s="22"/>
      <c r="HF190" s="22"/>
      <c r="HG190" s="22"/>
      <c r="HH190" s="22"/>
      <c r="HI190" s="22"/>
      <c r="HJ190" s="22"/>
      <c r="HK190" s="22"/>
      <c r="HL190" s="22"/>
      <c r="HM190" s="22"/>
      <c r="HN190" s="22"/>
      <c r="HO190" s="22"/>
      <c r="HP190" s="22"/>
      <c r="HQ190" s="22"/>
      <c r="HR190" s="22"/>
      <c r="HS190" s="22"/>
      <c r="HT190" s="22"/>
      <c r="HU190" s="22"/>
      <c r="HV190" s="22"/>
      <c r="HW190" s="22"/>
      <c r="HX190" s="22"/>
      <c r="HY190" s="22"/>
      <c r="HZ190" s="22"/>
      <c r="IA190" s="22"/>
      <c r="IB190" s="22"/>
      <c r="IC190" s="22"/>
      <c r="ID190" s="22"/>
      <c r="IE190" s="22"/>
      <c r="IF190" s="22"/>
      <c r="IG190" s="22"/>
      <c r="IH190" s="22"/>
      <c r="II190" s="22"/>
      <c r="IJ190" s="22"/>
    </row>
    <row r="191" spans="1:244" x14ac:dyDescent="0.25">
      <c r="A191" s="857" t="s">
        <v>49</v>
      </c>
      <c r="B191" s="858"/>
      <c r="C191" s="10" t="s">
        <v>37</v>
      </c>
      <c r="D191" s="275">
        <v>5.636640014069501</v>
      </c>
      <c r="E191" s="173">
        <v>6.6272309563432881</v>
      </c>
      <c r="F191" s="173">
        <v>7.4671884442780581</v>
      </c>
      <c r="G191" s="667">
        <f>(F191-D191)/D191*100</f>
        <v>32.475879702080725</v>
      </c>
      <c r="H191" s="501">
        <f t="shared" si="25"/>
        <v>12.674335532712956</v>
      </c>
      <c r="I191" s="524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  <c r="CA191" s="22"/>
      <c r="CB191" s="22"/>
      <c r="CC191" s="22"/>
      <c r="CD191" s="22"/>
      <c r="CE191" s="22"/>
      <c r="CF191" s="22"/>
      <c r="CG191" s="22"/>
      <c r="CH191" s="22"/>
      <c r="CI191" s="22"/>
      <c r="CJ191" s="22"/>
      <c r="CK191" s="22"/>
      <c r="CL191" s="22"/>
      <c r="CM191" s="22"/>
      <c r="CN191" s="22"/>
      <c r="CO191" s="22"/>
      <c r="CP191" s="22"/>
      <c r="CQ191" s="22"/>
      <c r="CR191" s="22"/>
      <c r="CS191" s="22"/>
      <c r="CT191" s="22"/>
      <c r="CU191" s="22"/>
      <c r="CV191" s="22"/>
      <c r="CW191" s="22"/>
      <c r="CX191" s="22"/>
      <c r="CY191" s="22"/>
      <c r="CZ191" s="22"/>
      <c r="DA191" s="22"/>
      <c r="DB191" s="22"/>
      <c r="DC191" s="22"/>
      <c r="DD191" s="22"/>
      <c r="DE191" s="22"/>
      <c r="DF191" s="22"/>
      <c r="DG191" s="22"/>
      <c r="DH191" s="22"/>
      <c r="DI191" s="22"/>
      <c r="DJ191" s="22"/>
      <c r="DK191" s="22"/>
      <c r="DL191" s="22"/>
      <c r="DM191" s="22"/>
      <c r="DN191" s="22"/>
      <c r="DO191" s="22"/>
      <c r="DP191" s="22"/>
      <c r="DQ191" s="22"/>
      <c r="DR191" s="22"/>
      <c r="DS191" s="22"/>
      <c r="DT191" s="22"/>
      <c r="DU191" s="22"/>
      <c r="DV191" s="22"/>
      <c r="DW191" s="22"/>
      <c r="DX191" s="22"/>
      <c r="DY191" s="22"/>
      <c r="DZ191" s="22"/>
      <c r="EA191" s="22"/>
      <c r="EB191" s="22"/>
      <c r="EC191" s="22"/>
      <c r="ED191" s="22"/>
      <c r="EE191" s="22"/>
      <c r="EF191" s="22"/>
      <c r="EG191" s="22"/>
      <c r="EH191" s="22"/>
      <c r="EI191" s="22"/>
      <c r="EJ191" s="22"/>
      <c r="EK191" s="22"/>
      <c r="EL191" s="22"/>
      <c r="EM191" s="22"/>
      <c r="EN191" s="22"/>
      <c r="EO191" s="22"/>
      <c r="EP191" s="22"/>
      <c r="EQ191" s="22"/>
      <c r="ER191" s="22"/>
      <c r="ES191" s="22"/>
      <c r="ET191" s="22"/>
      <c r="EU191" s="22"/>
      <c r="EV191" s="22"/>
      <c r="EW191" s="22"/>
      <c r="EX191" s="22"/>
      <c r="EY191" s="22"/>
      <c r="EZ191" s="22"/>
      <c r="FA191" s="22"/>
      <c r="FB191" s="22"/>
      <c r="FC191" s="22"/>
      <c r="FD191" s="22"/>
      <c r="FE191" s="22"/>
      <c r="FF191" s="22"/>
      <c r="FG191" s="22"/>
      <c r="FH191" s="22"/>
      <c r="FI191" s="22"/>
      <c r="FJ191" s="22"/>
      <c r="FK191" s="22"/>
      <c r="FL191" s="22"/>
      <c r="FM191" s="22"/>
      <c r="FN191" s="22"/>
      <c r="FO191" s="22"/>
      <c r="FP191" s="22"/>
      <c r="FQ191" s="22"/>
      <c r="FR191" s="22"/>
      <c r="FS191" s="22"/>
      <c r="FT191" s="22"/>
      <c r="FU191" s="22"/>
      <c r="FV191" s="22"/>
      <c r="FW191" s="22"/>
      <c r="FX191" s="22"/>
      <c r="FY191" s="22"/>
      <c r="FZ191" s="22"/>
      <c r="GA191" s="22"/>
      <c r="GB191" s="22"/>
      <c r="GC191" s="22"/>
      <c r="GD191" s="22"/>
      <c r="GE191" s="22"/>
      <c r="GF191" s="22"/>
      <c r="GG191" s="22"/>
      <c r="GH191" s="22"/>
      <c r="GI191" s="22"/>
      <c r="GJ191" s="22"/>
      <c r="GK191" s="22"/>
      <c r="GL191" s="22"/>
      <c r="GM191" s="22"/>
      <c r="GN191" s="22"/>
      <c r="GO191" s="22"/>
      <c r="GP191" s="22"/>
      <c r="GQ191" s="22"/>
      <c r="GR191" s="22"/>
      <c r="GS191" s="22"/>
      <c r="GT191" s="22"/>
      <c r="GU191" s="22"/>
      <c r="GV191" s="22"/>
      <c r="GW191" s="22"/>
      <c r="GX191" s="22"/>
      <c r="GY191" s="22"/>
      <c r="GZ191" s="22"/>
      <c r="HA191" s="22"/>
      <c r="HB191" s="22"/>
      <c r="HC191" s="22"/>
      <c r="HD191" s="22"/>
      <c r="HE191" s="22"/>
      <c r="HF191" s="22"/>
      <c r="HG191" s="22"/>
      <c r="HH191" s="22"/>
      <c r="HI191" s="22"/>
      <c r="HJ191" s="22"/>
      <c r="HK191" s="22"/>
      <c r="HL191" s="22"/>
      <c r="HM191" s="22"/>
      <c r="HN191" s="22"/>
      <c r="HO191" s="22"/>
      <c r="HP191" s="22"/>
      <c r="HQ191" s="22"/>
      <c r="HR191" s="22"/>
      <c r="HS191" s="22"/>
      <c r="HT191" s="22"/>
      <c r="HU191" s="22"/>
      <c r="HV191" s="22"/>
      <c r="HW191" s="22"/>
      <c r="HX191" s="22"/>
      <c r="HY191" s="22"/>
      <c r="HZ191" s="22"/>
      <c r="IA191" s="22"/>
      <c r="IB191" s="22"/>
      <c r="IC191" s="22"/>
      <c r="ID191" s="22"/>
      <c r="IE191" s="22"/>
      <c r="IF191" s="22"/>
      <c r="IG191" s="22"/>
      <c r="IH191" s="22"/>
      <c r="II191" s="22"/>
      <c r="IJ191" s="22"/>
    </row>
    <row r="192" spans="1:244" hidden="1" x14ac:dyDescent="0.25">
      <c r="A192" s="857" t="s">
        <v>42</v>
      </c>
      <c r="B192" s="858"/>
      <c r="C192" s="10" t="s">
        <v>37</v>
      </c>
      <c r="D192" s="275"/>
      <c r="E192" s="174"/>
      <c r="F192" s="174"/>
      <c r="G192" s="668"/>
      <c r="H192" s="501"/>
      <c r="I192" s="523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  <c r="CG192" s="22"/>
      <c r="CH192" s="22"/>
      <c r="CI192" s="22"/>
      <c r="CJ192" s="22"/>
      <c r="CK192" s="22"/>
      <c r="CL192" s="22"/>
      <c r="CM192" s="22"/>
      <c r="CN192" s="22"/>
      <c r="CO192" s="22"/>
      <c r="CP192" s="22"/>
      <c r="CQ192" s="22"/>
      <c r="CR192" s="22"/>
      <c r="CS192" s="22"/>
      <c r="CT192" s="22"/>
      <c r="CU192" s="22"/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22"/>
      <c r="DG192" s="22"/>
      <c r="DH192" s="22"/>
      <c r="DI192" s="22"/>
      <c r="DJ192" s="22"/>
      <c r="DK192" s="22"/>
      <c r="DL192" s="22"/>
      <c r="DM192" s="22"/>
      <c r="DN192" s="22"/>
      <c r="DO192" s="22"/>
      <c r="DP192" s="22"/>
      <c r="DQ192" s="22"/>
      <c r="DR192" s="22"/>
      <c r="DS192" s="22"/>
      <c r="DT192" s="22"/>
      <c r="DU192" s="22"/>
      <c r="DV192" s="22"/>
      <c r="DW192" s="22"/>
      <c r="DX192" s="22"/>
      <c r="DY192" s="22"/>
      <c r="DZ192" s="22"/>
      <c r="EA192" s="22"/>
      <c r="EB192" s="22"/>
      <c r="EC192" s="22"/>
      <c r="ED192" s="22"/>
      <c r="EE192" s="22"/>
      <c r="EF192" s="22"/>
      <c r="EG192" s="22"/>
      <c r="EH192" s="22"/>
      <c r="EI192" s="22"/>
      <c r="EJ192" s="22"/>
      <c r="EK192" s="22"/>
      <c r="EL192" s="22"/>
      <c r="EM192" s="22"/>
      <c r="EN192" s="22"/>
      <c r="EO192" s="22"/>
      <c r="EP192" s="22"/>
      <c r="EQ192" s="22"/>
      <c r="ER192" s="22"/>
      <c r="ES192" s="22"/>
      <c r="ET192" s="22"/>
      <c r="EU192" s="22"/>
      <c r="EV192" s="22"/>
      <c r="EW192" s="22"/>
      <c r="EX192" s="22"/>
      <c r="EY192" s="22"/>
      <c r="EZ192" s="22"/>
      <c r="FA192" s="22"/>
      <c r="FB192" s="22"/>
      <c r="FC192" s="22"/>
      <c r="FD192" s="22"/>
      <c r="FE192" s="22"/>
      <c r="FF192" s="22"/>
      <c r="FG192" s="22"/>
      <c r="FH192" s="22"/>
      <c r="FI192" s="22"/>
      <c r="FJ192" s="22"/>
      <c r="FK192" s="22"/>
      <c r="FL192" s="22"/>
      <c r="FM192" s="22"/>
      <c r="FN192" s="22"/>
      <c r="FO192" s="22"/>
      <c r="FP192" s="22"/>
      <c r="FQ192" s="22"/>
      <c r="FR192" s="22"/>
      <c r="FS192" s="22"/>
      <c r="FT192" s="22"/>
      <c r="FU192" s="22"/>
      <c r="FV192" s="22"/>
      <c r="FW192" s="22"/>
      <c r="FX192" s="22"/>
      <c r="FY192" s="22"/>
      <c r="FZ192" s="22"/>
      <c r="GA192" s="22"/>
      <c r="GB192" s="22"/>
      <c r="GC192" s="22"/>
      <c r="GD192" s="22"/>
      <c r="GE192" s="22"/>
      <c r="GF192" s="22"/>
      <c r="GG192" s="22"/>
      <c r="GH192" s="22"/>
      <c r="GI192" s="22"/>
      <c r="GJ192" s="22"/>
      <c r="GK192" s="22"/>
      <c r="GL192" s="22"/>
      <c r="GM192" s="22"/>
      <c r="GN192" s="22"/>
      <c r="GO192" s="22"/>
      <c r="GP192" s="22"/>
      <c r="GQ192" s="22"/>
      <c r="GR192" s="22"/>
      <c r="GS192" s="22"/>
      <c r="GT192" s="22"/>
      <c r="GU192" s="22"/>
      <c r="GV192" s="22"/>
      <c r="GW192" s="22"/>
      <c r="GX192" s="22"/>
      <c r="GY192" s="22"/>
      <c r="GZ192" s="22"/>
      <c r="HA192" s="22"/>
      <c r="HB192" s="22"/>
      <c r="HC192" s="22"/>
      <c r="HD192" s="22"/>
      <c r="HE192" s="22"/>
      <c r="HF192" s="22"/>
      <c r="HG192" s="22"/>
      <c r="HH192" s="22"/>
      <c r="HI192" s="22"/>
      <c r="HJ192" s="22"/>
      <c r="HK192" s="22"/>
      <c r="HL192" s="22"/>
      <c r="HM192" s="22"/>
      <c r="HN192" s="22"/>
      <c r="HO192" s="22"/>
      <c r="HP192" s="22"/>
      <c r="HQ192" s="22"/>
      <c r="HR192" s="22"/>
      <c r="HS192" s="22"/>
      <c r="HT192" s="22"/>
      <c r="HU192" s="22"/>
      <c r="HV192" s="22"/>
      <c r="HW192" s="22"/>
      <c r="HX192" s="22"/>
      <c r="HY192" s="22"/>
      <c r="HZ192" s="22"/>
      <c r="IA192" s="22"/>
      <c r="IB192" s="22"/>
      <c r="IC192" s="22"/>
      <c r="ID192" s="22"/>
      <c r="IE192" s="22"/>
      <c r="IF192" s="22"/>
      <c r="IG192" s="22"/>
      <c r="IH192" s="22"/>
      <c r="II192" s="22"/>
      <c r="IJ192" s="22"/>
    </row>
    <row r="193" spans="1:244" hidden="1" x14ac:dyDescent="0.25">
      <c r="A193" s="857" t="s">
        <v>43</v>
      </c>
      <c r="B193" s="858"/>
      <c r="C193" s="10" t="s">
        <v>37</v>
      </c>
      <c r="D193" s="275"/>
      <c r="E193" s="174"/>
      <c r="F193" s="174"/>
      <c r="G193" s="668"/>
      <c r="H193" s="501"/>
      <c r="I193" s="35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  <c r="EC193" s="22"/>
      <c r="ED193" s="22"/>
      <c r="EE193" s="22"/>
      <c r="EF193" s="22"/>
      <c r="EG193" s="22"/>
      <c r="EH193" s="22"/>
      <c r="EI193" s="22"/>
      <c r="EJ193" s="22"/>
      <c r="EK193" s="22"/>
      <c r="EL193" s="22"/>
      <c r="EM193" s="22"/>
      <c r="EN193" s="22"/>
      <c r="EO193" s="22"/>
      <c r="EP193" s="22"/>
      <c r="EQ193" s="22"/>
      <c r="ER193" s="22"/>
      <c r="ES193" s="22"/>
      <c r="ET193" s="22"/>
      <c r="EU193" s="22"/>
      <c r="EV193" s="22"/>
      <c r="EW193" s="22"/>
      <c r="EX193" s="22"/>
      <c r="EY193" s="22"/>
      <c r="EZ193" s="22"/>
      <c r="FA193" s="22"/>
      <c r="FB193" s="22"/>
      <c r="FC193" s="22"/>
      <c r="FD193" s="22"/>
      <c r="FE193" s="22"/>
      <c r="FF193" s="22"/>
      <c r="FG193" s="22"/>
      <c r="FH193" s="22"/>
      <c r="FI193" s="22"/>
      <c r="FJ193" s="22"/>
      <c r="FK193" s="22"/>
      <c r="FL193" s="22"/>
      <c r="FM193" s="22"/>
      <c r="FN193" s="22"/>
      <c r="FO193" s="22"/>
      <c r="FP193" s="22"/>
      <c r="FQ193" s="22"/>
      <c r="FR193" s="22"/>
      <c r="FS193" s="22"/>
      <c r="FT193" s="22"/>
      <c r="FU193" s="22"/>
      <c r="FV193" s="22"/>
      <c r="FW193" s="22"/>
      <c r="FX193" s="22"/>
      <c r="FY193" s="22"/>
      <c r="FZ193" s="22"/>
      <c r="GA193" s="22"/>
      <c r="GB193" s="22"/>
      <c r="GC193" s="22"/>
      <c r="GD193" s="22"/>
      <c r="GE193" s="22"/>
      <c r="GF193" s="22"/>
      <c r="GG193" s="22"/>
      <c r="GH193" s="22"/>
      <c r="GI193" s="22"/>
      <c r="GJ193" s="22"/>
      <c r="GK193" s="22"/>
      <c r="GL193" s="22"/>
      <c r="GM193" s="22"/>
      <c r="GN193" s="22"/>
      <c r="GO193" s="22"/>
      <c r="GP193" s="22"/>
      <c r="GQ193" s="22"/>
      <c r="GR193" s="22"/>
      <c r="GS193" s="22"/>
      <c r="GT193" s="22"/>
      <c r="GU193" s="22"/>
      <c r="GV193" s="22"/>
      <c r="GW193" s="22"/>
      <c r="GX193" s="22"/>
      <c r="GY193" s="22"/>
      <c r="GZ193" s="22"/>
      <c r="HA193" s="22"/>
      <c r="HB193" s="22"/>
      <c r="HC193" s="22"/>
      <c r="HD193" s="22"/>
      <c r="HE193" s="22"/>
      <c r="HF193" s="22"/>
      <c r="HG193" s="22"/>
      <c r="HH193" s="22"/>
      <c r="HI193" s="22"/>
      <c r="HJ193" s="22"/>
      <c r="HK193" s="22"/>
      <c r="HL193" s="22"/>
      <c r="HM193" s="22"/>
      <c r="HN193" s="22"/>
      <c r="HO193" s="22"/>
      <c r="HP193" s="22"/>
      <c r="HQ193" s="22"/>
      <c r="HR193" s="22"/>
      <c r="HS193" s="22"/>
      <c r="HT193" s="22"/>
      <c r="HU193" s="22"/>
      <c r="HV193" s="22"/>
      <c r="HW193" s="22"/>
      <c r="HX193" s="22"/>
      <c r="HY193" s="22"/>
      <c r="HZ193" s="22"/>
      <c r="IA193" s="22"/>
      <c r="IB193" s="22"/>
      <c r="IC193" s="22"/>
      <c r="ID193" s="22"/>
      <c r="IE193" s="22"/>
      <c r="IF193" s="22"/>
      <c r="IG193" s="22"/>
      <c r="IH193" s="22"/>
      <c r="II193" s="22"/>
      <c r="IJ193" s="22"/>
    </row>
    <row r="194" spans="1:244" x14ac:dyDescent="0.25">
      <c r="A194" s="919" t="s">
        <v>454</v>
      </c>
      <c r="B194" s="920"/>
      <c r="C194" s="10"/>
      <c r="D194" s="275"/>
      <c r="E194" s="37"/>
      <c r="F194" s="37"/>
      <c r="G194" s="667"/>
      <c r="H194" s="501"/>
      <c r="I194" s="35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  <c r="EZ194" s="22"/>
      <c r="FA194" s="22"/>
      <c r="FB194" s="22"/>
      <c r="FC194" s="22"/>
      <c r="FD194" s="22"/>
      <c r="FE194" s="22"/>
      <c r="FF194" s="22"/>
      <c r="FG194" s="22"/>
      <c r="FH194" s="22"/>
      <c r="FI194" s="22"/>
      <c r="FJ194" s="22"/>
      <c r="FK194" s="22"/>
      <c r="FL194" s="22"/>
      <c r="FM194" s="22"/>
      <c r="FN194" s="22"/>
      <c r="FO194" s="22"/>
      <c r="FP194" s="22"/>
      <c r="FQ194" s="22"/>
      <c r="FR194" s="22"/>
      <c r="FS194" s="22"/>
      <c r="FT194" s="22"/>
      <c r="FU194" s="22"/>
      <c r="FV194" s="22"/>
      <c r="FW194" s="22"/>
      <c r="FX194" s="22"/>
      <c r="FY194" s="22"/>
      <c r="FZ194" s="22"/>
      <c r="GA194" s="22"/>
      <c r="GB194" s="22"/>
      <c r="GC194" s="22"/>
      <c r="GD194" s="22"/>
      <c r="GE194" s="22"/>
      <c r="GF194" s="22"/>
      <c r="GG194" s="22"/>
      <c r="GH194" s="22"/>
      <c r="GI194" s="22"/>
      <c r="GJ194" s="22"/>
      <c r="GK194" s="22"/>
      <c r="GL194" s="22"/>
      <c r="GM194" s="22"/>
      <c r="GN194" s="22"/>
      <c r="GO194" s="22"/>
      <c r="GP194" s="22"/>
      <c r="GQ194" s="22"/>
      <c r="GR194" s="22"/>
      <c r="GS194" s="22"/>
      <c r="GT194" s="22"/>
      <c r="GU194" s="22"/>
      <c r="GV194" s="22"/>
      <c r="GW194" s="22"/>
      <c r="GX194" s="22"/>
      <c r="GY194" s="22"/>
      <c r="GZ194" s="22"/>
      <c r="HA194" s="22"/>
      <c r="HB194" s="22"/>
      <c r="HC194" s="22"/>
      <c r="HD194" s="22"/>
      <c r="HE194" s="22"/>
      <c r="HF194" s="22"/>
      <c r="HG194" s="22"/>
      <c r="HH194" s="22"/>
      <c r="HI194" s="22"/>
      <c r="HJ194" s="22"/>
      <c r="HK194" s="22"/>
      <c r="HL194" s="22"/>
      <c r="HM194" s="22"/>
      <c r="HN194" s="22"/>
      <c r="HO194" s="22"/>
      <c r="HP194" s="22"/>
      <c r="HQ194" s="22"/>
      <c r="HR194" s="22"/>
      <c r="HS194" s="22"/>
      <c r="HT194" s="22"/>
      <c r="HU194" s="22"/>
      <c r="HV194" s="22"/>
      <c r="HW194" s="22"/>
      <c r="HX194" s="22"/>
      <c r="HY194" s="22"/>
      <c r="HZ194" s="22"/>
      <c r="IA194" s="22"/>
      <c r="IB194" s="22"/>
      <c r="IC194" s="22"/>
      <c r="ID194" s="22"/>
      <c r="IE194" s="22"/>
      <c r="IF194" s="22"/>
      <c r="IG194" s="22"/>
      <c r="IH194" s="22"/>
      <c r="II194" s="22"/>
      <c r="IJ194" s="22"/>
    </row>
    <row r="195" spans="1:244" x14ac:dyDescent="0.25">
      <c r="A195" s="919" t="s">
        <v>72</v>
      </c>
      <c r="B195" s="920"/>
      <c r="C195" s="10"/>
      <c r="D195" s="275"/>
      <c r="E195" s="37"/>
      <c r="F195" s="37"/>
      <c r="G195" s="667"/>
      <c r="H195" s="501"/>
      <c r="I195" s="518"/>
    </row>
    <row r="196" spans="1:244" ht="16.5" customHeight="1" x14ac:dyDescent="0.25">
      <c r="A196" s="857" t="s">
        <v>23</v>
      </c>
      <c r="B196" s="858"/>
      <c r="C196" s="10" t="s">
        <v>19</v>
      </c>
      <c r="D196" s="275">
        <v>0.19500000000000001</v>
      </c>
      <c r="E196" s="171"/>
      <c r="F196" s="171"/>
      <c r="G196" s="527">
        <f t="shared" ref="G196:G197" si="26">(F196-D196)/D196*100</f>
        <v>-100</v>
      </c>
      <c r="H196" s="522" t="e">
        <f t="shared" si="25"/>
        <v>#DIV/0!</v>
      </c>
      <c r="I196" s="519"/>
    </row>
    <row r="197" spans="1:244" ht="16.5" customHeight="1" x14ac:dyDescent="0.25">
      <c r="A197" s="857" t="s">
        <v>24</v>
      </c>
      <c r="B197" s="858"/>
      <c r="C197" s="10" t="s">
        <v>37</v>
      </c>
      <c r="D197" s="275"/>
      <c r="E197" s="171"/>
      <c r="F197" s="171"/>
      <c r="G197" s="527" t="e">
        <f t="shared" si="26"/>
        <v>#DIV/0!</v>
      </c>
      <c r="H197" s="501"/>
      <c r="I197" s="519"/>
    </row>
    <row r="198" spans="1:244" x14ac:dyDescent="0.25">
      <c r="A198" s="857" t="s">
        <v>25</v>
      </c>
      <c r="B198" s="858"/>
      <c r="C198" s="10" t="s">
        <v>37</v>
      </c>
      <c r="D198" s="275">
        <v>0.19900000000000001</v>
      </c>
      <c r="E198" s="171">
        <v>0.19900000000000001</v>
      </c>
      <c r="F198" s="686">
        <v>0.22</v>
      </c>
      <c r="G198" s="667">
        <f>(F198-D198)/D198*100</f>
        <v>10.552763819095471</v>
      </c>
      <c r="H198" s="501">
        <f t="shared" si="25"/>
        <v>10.552763819095471</v>
      </c>
      <c r="I198" s="519"/>
    </row>
    <row r="199" spans="1:244" ht="16.5" hidden="1" customHeight="1" x14ac:dyDescent="0.25">
      <c r="A199" s="857" t="s">
        <v>26</v>
      </c>
      <c r="B199" s="858"/>
      <c r="C199" s="10" t="s">
        <v>37</v>
      </c>
      <c r="D199" s="275"/>
      <c r="E199" s="171"/>
      <c r="F199" s="686"/>
      <c r="G199" s="668"/>
      <c r="H199" s="501"/>
      <c r="I199" s="566"/>
    </row>
    <row r="200" spans="1:244" ht="16.5" hidden="1" customHeight="1" x14ac:dyDescent="0.25">
      <c r="A200" s="857" t="s">
        <v>27</v>
      </c>
      <c r="B200" s="858"/>
      <c r="C200" s="10" t="s">
        <v>37</v>
      </c>
      <c r="D200" s="275"/>
      <c r="E200" s="171"/>
      <c r="F200" s="686"/>
      <c r="G200" s="668"/>
      <c r="H200" s="501"/>
      <c r="I200" s="566"/>
    </row>
    <row r="201" spans="1:244" x14ac:dyDescent="0.25">
      <c r="A201" s="857" t="s">
        <v>28</v>
      </c>
      <c r="B201" s="858"/>
      <c r="C201" s="10" t="s">
        <v>37</v>
      </c>
      <c r="D201" s="275">
        <v>3.1E-2</v>
      </c>
      <c r="E201" s="171">
        <v>2.87E-2</v>
      </c>
      <c r="F201" s="686">
        <v>3.1E-2</v>
      </c>
      <c r="G201" s="667">
        <f t="shared" ref="G201:G203" si="27">(F201-D201)/D201*100</f>
        <v>0</v>
      </c>
      <c r="H201" s="501">
        <f t="shared" si="25"/>
        <v>8.0139372822299642</v>
      </c>
      <c r="I201" s="519"/>
    </row>
    <row r="202" spans="1:244" ht="16.5" hidden="1" customHeight="1" x14ac:dyDescent="0.25">
      <c r="A202" s="857" t="s">
        <v>29</v>
      </c>
      <c r="B202" s="858"/>
      <c r="C202" s="10" t="s">
        <v>37</v>
      </c>
      <c r="D202" s="275">
        <v>0.03</v>
      </c>
      <c r="E202" s="171"/>
      <c r="F202" s="686"/>
      <c r="G202" s="668"/>
      <c r="H202" s="501"/>
      <c r="I202" s="519"/>
    </row>
    <row r="203" spans="1:244" x14ac:dyDescent="0.25">
      <c r="A203" s="857" t="s">
        <v>30</v>
      </c>
      <c r="B203" s="858"/>
      <c r="C203" s="10" t="s">
        <v>37</v>
      </c>
      <c r="D203" s="275">
        <v>0.03</v>
      </c>
      <c r="E203" s="171">
        <v>2.9000000000000001E-2</v>
      </c>
      <c r="F203" s="686">
        <v>0.03</v>
      </c>
      <c r="G203" s="667">
        <f t="shared" si="27"/>
        <v>0</v>
      </c>
      <c r="H203" s="501">
        <f>(F203-E203)/E203*100</f>
        <v>3.4482758620689564</v>
      </c>
      <c r="I203" s="519"/>
    </row>
    <row r="204" spans="1:244" ht="16.5" hidden="1" customHeight="1" x14ac:dyDescent="0.25">
      <c r="A204" s="857" t="s">
        <v>31</v>
      </c>
      <c r="B204" s="858"/>
      <c r="C204" s="10" t="s">
        <v>37</v>
      </c>
      <c r="D204" s="275"/>
      <c r="E204" s="171"/>
      <c r="F204" s="687"/>
      <c r="G204" s="668"/>
      <c r="H204" s="501"/>
      <c r="I204" s="566"/>
    </row>
    <row r="205" spans="1:244" ht="16.5" hidden="1" customHeight="1" x14ac:dyDescent="0.25">
      <c r="A205" s="857" t="s">
        <v>32</v>
      </c>
      <c r="B205" s="858"/>
      <c r="C205" s="10" t="s">
        <v>37</v>
      </c>
      <c r="D205" s="275"/>
      <c r="E205" s="171"/>
      <c r="F205" s="687"/>
      <c r="G205" s="668"/>
      <c r="H205" s="501"/>
      <c r="I205" s="566"/>
    </row>
    <row r="206" spans="1:244" x14ac:dyDescent="0.25">
      <c r="A206" s="919" t="s">
        <v>73</v>
      </c>
      <c r="B206" s="920"/>
      <c r="C206" s="10"/>
      <c r="D206" s="275"/>
      <c r="E206" s="171"/>
      <c r="F206" s="687"/>
      <c r="G206" s="667"/>
      <c r="H206" s="501"/>
      <c r="I206" s="519"/>
    </row>
    <row r="207" spans="1:244" x14ac:dyDescent="0.25">
      <c r="A207" s="857" t="s">
        <v>23</v>
      </c>
      <c r="B207" s="858"/>
      <c r="C207" s="10" t="s">
        <v>19</v>
      </c>
      <c r="D207" s="275">
        <v>0.13700000000000001</v>
      </c>
      <c r="E207" s="179"/>
      <c r="F207" s="687"/>
      <c r="G207" s="527">
        <f t="shared" ref="G207:G208" si="28">(F207-D207)/D207*100</f>
        <v>-100</v>
      </c>
      <c r="H207" s="522" t="e">
        <f t="shared" ref="H207:H208" si="29">(F207-E207)/E207*100</f>
        <v>#DIV/0!</v>
      </c>
      <c r="I207" s="519"/>
    </row>
    <row r="208" spans="1:244" ht="16.5" customHeight="1" x14ac:dyDescent="0.25">
      <c r="A208" s="857" t="s">
        <v>24</v>
      </c>
      <c r="B208" s="858"/>
      <c r="C208" s="10" t="s">
        <v>37</v>
      </c>
      <c r="D208" s="275"/>
      <c r="E208" s="179"/>
      <c r="F208" s="687"/>
      <c r="G208" s="527" t="e">
        <f t="shared" si="28"/>
        <v>#DIV/0!</v>
      </c>
      <c r="H208" s="522" t="e">
        <f t="shared" si="29"/>
        <v>#DIV/0!</v>
      </c>
      <c r="I208" s="519"/>
    </row>
    <row r="209" spans="1:9" x14ac:dyDescent="0.25">
      <c r="A209" s="857" t="s">
        <v>25</v>
      </c>
      <c r="B209" s="858"/>
      <c r="C209" s="10" t="s">
        <v>37</v>
      </c>
      <c r="D209" s="275">
        <v>0.14799999999999999</v>
      </c>
      <c r="E209" s="179">
        <v>0.14799999999999999</v>
      </c>
      <c r="F209" s="686">
        <v>0.151</v>
      </c>
      <c r="G209" s="667">
        <f>(F209-D209)/D209*100</f>
        <v>2.027027027027029</v>
      </c>
      <c r="H209" s="501">
        <f t="shared" si="25"/>
        <v>2.027027027027029</v>
      </c>
      <c r="I209" s="519"/>
    </row>
    <row r="210" spans="1:9" ht="16.5" hidden="1" customHeight="1" x14ac:dyDescent="0.25">
      <c r="A210" s="857" t="s">
        <v>26</v>
      </c>
      <c r="B210" s="858"/>
      <c r="C210" s="10" t="s">
        <v>37</v>
      </c>
      <c r="D210" s="275"/>
      <c r="E210" s="179"/>
      <c r="F210" s="686"/>
      <c r="G210" s="668"/>
      <c r="H210" s="501"/>
      <c r="I210" s="564"/>
    </row>
    <row r="211" spans="1:9" ht="16.5" hidden="1" customHeight="1" x14ac:dyDescent="0.25">
      <c r="A211" s="857" t="s">
        <v>27</v>
      </c>
      <c r="B211" s="858"/>
      <c r="C211" s="10" t="s">
        <v>37</v>
      </c>
      <c r="D211" s="275"/>
      <c r="E211" s="179"/>
      <c r="F211" s="686"/>
      <c r="G211" s="668"/>
      <c r="H211" s="501"/>
      <c r="I211" s="35"/>
    </row>
    <row r="212" spans="1:9" x14ac:dyDescent="0.25">
      <c r="A212" s="857" t="s">
        <v>28</v>
      </c>
      <c r="B212" s="858"/>
      <c r="C212" s="10" t="s">
        <v>37</v>
      </c>
      <c r="D212" s="275">
        <v>0.17</v>
      </c>
      <c r="E212" s="179">
        <v>0.16900000000000001</v>
      </c>
      <c r="F212" s="686">
        <v>0.17</v>
      </c>
      <c r="G212" s="667">
        <f t="shared" ref="G212:G221" si="30">(F212-D212)/D212*100</f>
        <v>0</v>
      </c>
      <c r="H212" s="501">
        <f t="shared" si="25"/>
        <v>0.59171597633136142</v>
      </c>
      <c r="I212" s="517"/>
    </row>
    <row r="213" spans="1:9" ht="16.5" hidden="1" customHeight="1" x14ac:dyDescent="0.25">
      <c r="A213" s="857" t="s">
        <v>29</v>
      </c>
      <c r="B213" s="858"/>
      <c r="C213" s="10" t="s">
        <v>37</v>
      </c>
      <c r="D213" s="275"/>
      <c r="E213" s="179"/>
      <c r="F213" s="686"/>
      <c r="G213" s="668"/>
      <c r="H213" s="501"/>
      <c r="I213" s="35"/>
    </row>
    <row r="214" spans="1:9" ht="16.5" customHeight="1" x14ac:dyDescent="0.25">
      <c r="A214" s="876"/>
      <c r="B214" s="921" t="s">
        <v>501</v>
      </c>
      <c r="C214" s="921"/>
      <c r="D214" s="921"/>
      <c r="E214" s="921"/>
      <c r="F214" s="921"/>
      <c r="G214" s="918" t="s">
        <v>1</v>
      </c>
      <c r="H214" s="918"/>
      <c r="I214" s="569" t="s">
        <v>2</v>
      </c>
    </row>
    <row r="215" spans="1:9" ht="16.5" customHeight="1" x14ac:dyDescent="0.25">
      <c r="A215" s="876"/>
      <c r="B215" s="921"/>
      <c r="C215" s="921"/>
      <c r="D215" s="921"/>
      <c r="E215" s="921"/>
      <c r="F215" s="921"/>
      <c r="G215" s="918" t="s">
        <v>3</v>
      </c>
      <c r="H215" s="918"/>
      <c r="I215" s="569">
        <v>2</v>
      </c>
    </row>
    <row r="216" spans="1:9" ht="16.5" customHeight="1" x14ac:dyDescent="0.25">
      <c r="A216" s="876"/>
      <c r="B216" s="921"/>
      <c r="C216" s="921"/>
      <c r="D216" s="921"/>
      <c r="E216" s="921"/>
      <c r="F216" s="921"/>
      <c r="G216" s="918" t="s">
        <v>4</v>
      </c>
      <c r="H216" s="918"/>
      <c r="I216" s="570">
        <v>43164</v>
      </c>
    </row>
    <row r="217" spans="1:9" ht="16.5" customHeight="1" x14ac:dyDescent="0.25">
      <c r="A217" s="876"/>
      <c r="B217" s="921"/>
      <c r="C217" s="921"/>
      <c r="D217" s="921"/>
      <c r="E217" s="921"/>
      <c r="F217" s="921"/>
      <c r="G217" s="918" t="s">
        <v>5</v>
      </c>
      <c r="H217" s="918"/>
      <c r="I217" s="569">
        <v>1</v>
      </c>
    </row>
    <row r="218" spans="1:9" ht="16.5" customHeight="1" x14ac:dyDescent="0.25">
      <c r="A218" s="682"/>
      <c r="B218" s="693"/>
      <c r="C218" s="694"/>
      <c r="D218" s="700"/>
      <c r="E218" s="704"/>
      <c r="F218" s="705"/>
      <c r="G218" s="697"/>
      <c r="H218" s="698"/>
      <c r="I218" s="699"/>
    </row>
    <row r="219" spans="1:9" ht="16.5" customHeight="1" x14ac:dyDescent="0.25">
      <c r="A219" s="919" t="s">
        <v>454</v>
      </c>
      <c r="B219" s="920"/>
      <c r="C219" s="10"/>
      <c r="D219" s="275"/>
      <c r="E219" s="179"/>
      <c r="F219" s="686"/>
      <c r="G219" s="668"/>
      <c r="H219" s="501"/>
      <c r="I219" s="35"/>
    </row>
    <row r="220" spans="1:9" ht="16.5" customHeight="1" x14ac:dyDescent="0.25">
      <c r="A220" s="919" t="s">
        <v>73</v>
      </c>
      <c r="B220" s="920"/>
      <c r="C220" s="10"/>
      <c r="D220" s="275"/>
      <c r="E220" s="179"/>
      <c r="F220" s="686"/>
      <c r="G220" s="668"/>
      <c r="H220" s="501"/>
      <c r="I220" s="35"/>
    </row>
    <row r="221" spans="1:9" x14ac:dyDescent="0.25">
      <c r="A221" s="857" t="s">
        <v>30</v>
      </c>
      <c r="B221" s="858"/>
      <c r="C221" s="10" t="s">
        <v>37</v>
      </c>
      <c r="D221" s="275">
        <v>0.18</v>
      </c>
      <c r="E221" s="179">
        <v>0.17899999999999999</v>
      </c>
      <c r="F221" s="686">
        <v>0.183</v>
      </c>
      <c r="G221" s="667">
        <f t="shared" si="30"/>
        <v>1.6666666666666683</v>
      </c>
      <c r="H221" s="501">
        <f>(F221-E221)/E221*100</f>
        <v>2.234636871508382</v>
      </c>
      <c r="I221" s="563"/>
    </row>
    <row r="222" spans="1:9" ht="16.5" hidden="1" customHeight="1" x14ac:dyDescent="0.25">
      <c r="A222" s="857" t="s">
        <v>31</v>
      </c>
      <c r="B222" s="858"/>
      <c r="C222" s="10" t="s">
        <v>37</v>
      </c>
      <c r="D222" s="275"/>
      <c r="E222" s="179"/>
      <c r="F222" s="687"/>
      <c r="G222" s="668"/>
      <c r="H222" s="501"/>
      <c r="I222" s="563"/>
    </row>
    <row r="223" spans="1:9" ht="16.5" hidden="1" customHeight="1" x14ac:dyDescent="0.25">
      <c r="A223" s="857" t="s">
        <v>32</v>
      </c>
      <c r="B223" s="858"/>
      <c r="C223" s="10" t="s">
        <v>37</v>
      </c>
      <c r="D223" s="275"/>
      <c r="E223" s="179"/>
      <c r="F223" s="687"/>
      <c r="G223" s="668"/>
      <c r="H223" s="501"/>
      <c r="I223" s="563"/>
    </row>
    <row r="224" spans="1:9" x14ac:dyDescent="0.25">
      <c r="A224" s="919" t="s">
        <v>74</v>
      </c>
      <c r="B224" s="920"/>
      <c r="C224" s="10"/>
      <c r="D224" s="275"/>
      <c r="E224" s="37"/>
      <c r="F224" s="687"/>
      <c r="G224" s="667"/>
      <c r="H224" s="501"/>
      <c r="I224" s="563"/>
    </row>
    <row r="225" spans="1:244" ht="16.5" hidden="1" customHeight="1" x14ac:dyDescent="0.25">
      <c r="A225" s="857" t="s">
        <v>27</v>
      </c>
      <c r="B225" s="858"/>
      <c r="C225" s="10" t="s">
        <v>19</v>
      </c>
      <c r="D225" s="275"/>
      <c r="E225" s="37"/>
      <c r="F225" s="687"/>
      <c r="G225" s="668"/>
      <c r="H225" s="501"/>
      <c r="I225" s="563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  <c r="CI225" s="22"/>
      <c r="CJ225" s="22"/>
      <c r="CK225" s="22"/>
      <c r="CL225" s="22"/>
      <c r="CM225" s="22"/>
      <c r="CN225" s="22"/>
      <c r="CO225" s="22"/>
      <c r="CP225" s="22"/>
      <c r="CQ225" s="22"/>
      <c r="CR225" s="22"/>
      <c r="CS225" s="22"/>
      <c r="CT225" s="22"/>
      <c r="CU225" s="22"/>
      <c r="CV225" s="22"/>
      <c r="CW225" s="22"/>
      <c r="CX225" s="22"/>
      <c r="CY225" s="22"/>
      <c r="CZ225" s="22"/>
      <c r="DA225" s="22"/>
      <c r="DB225" s="22"/>
      <c r="DC225" s="22"/>
      <c r="DD225" s="22"/>
      <c r="DE225" s="22"/>
      <c r="DF225" s="22"/>
      <c r="DG225" s="22"/>
      <c r="DH225" s="22"/>
      <c r="DI225" s="22"/>
      <c r="DJ225" s="22"/>
      <c r="DK225" s="22"/>
      <c r="DL225" s="22"/>
      <c r="DM225" s="22"/>
      <c r="DN225" s="22"/>
      <c r="DO225" s="22"/>
      <c r="DP225" s="22"/>
      <c r="DQ225" s="22"/>
      <c r="DR225" s="22"/>
      <c r="DS225" s="22"/>
      <c r="DT225" s="22"/>
      <c r="DU225" s="22"/>
      <c r="DV225" s="22"/>
      <c r="DW225" s="22"/>
      <c r="DX225" s="22"/>
      <c r="DY225" s="22"/>
      <c r="DZ225" s="22"/>
      <c r="EA225" s="22"/>
      <c r="EB225" s="22"/>
      <c r="EC225" s="22"/>
      <c r="ED225" s="22"/>
      <c r="EE225" s="22"/>
      <c r="EF225" s="22"/>
      <c r="EG225" s="22"/>
      <c r="EH225" s="22"/>
      <c r="EI225" s="22"/>
      <c r="EJ225" s="22"/>
      <c r="EK225" s="22"/>
      <c r="EL225" s="22"/>
      <c r="EM225" s="22"/>
      <c r="EN225" s="22"/>
      <c r="EO225" s="22"/>
      <c r="EP225" s="22"/>
      <c r="EQ225" s="22"/>
      <c r="ER225" s="22"/>
      <c r="ES225" s="22"/>
      <c r="ET225" s="22"/>
      <c r="EU225" s="22"/>
      <c r="EV225" s="22"/>
      <c r="EW225" s="22"/>
      <c r="EX225" s="22"/>
      <c r="EY225" s="22"/>
      <c r="EZ225" s="22"/>
      <c r="FA225" s="22"/>
      <c r="FB225" s="22"/>
      <c r="FC225" s="22"/>
      <c r="FD225" s="22"/>
      <c r="FE225" s="22"/>
      <c r="FF225" s="22"/>
      <c r="FG225" s="22"/>
      <c r="FH225" s="22"/>
      <c r="FI225" s="22"/>
      <c r="FJ225" s="22"/>
      <c r="FK225" s="22"/>
      <c r="FL225" s="22"/>
      <c r="FM225" s="22"/>
      <c r="FN225" s="22"/>
      <c r="FO225" s="22"/>
      <c r="FP225" s="22"/>
      <c r="FQ225" s="22"/>
      <c r="FR225" s="22"/>
      <c r="FS225" s="22"/>
      <c r="FT225" s="22"/>
      <c r="FU225" s="22"/>
      <c r="FV225" s="22"/>
      <c r="FW225" s="22"/>
      <c r="FX225" s="22"/>
      <c r="FY225" s="22"/>
      <c r="FZ225" s="22"/>
      <c r="GA225" s="22"/>
      <c r="GB225" s="22"/>
      <c r="GC225" s="22"/>
      <c r="GD225" s="22"/>
      <c r="GE225" s="22"/>
      <c r="GF225" s="22"/>
      <c r="GG225" s="22"/>
      <c r="GH225" s="22"/>
      <c r="GI225" s="22"/>
      <c r="GJ225" s="22"/>
      <c r="GK225" s="22"/>
      <c r="GL225" s="22"/>
      <c r="GM225" s="22"/>
      <c r="GN225" s="22"/>
      <c r="GO225" s="22"/>
      <c r="GP225" s="22"/>
      <c r="GQ225" s="22"/>
      <c r="GR225" s="22"/>
      <c r="GS225" s="22"/>
      <c r="GT225" s="22"/>
      <c r="GU225" s="22"/>
      <c r="GV225" s="22"/>
      <c r="GW225" s="22"/>
      <c r="GX225" s="22"/>
      <c r="GY225" s="22"/>
      <c r="GZ225" s="22"/>
      <c r="HA225" s="22"/>
      <c r="HB225" s="22"/>
      <c r="HC225" s="22"/>
      <c r="HD225" s="22"/>
      <c r="HE225" s="22"/>
      <c r="HF225" s="22"/>
      <c r="HG225" s="22"/>
      <c r="HH225" s="22"/>
      <c r="HI225" s="22"/>
      <c r="HJ225" s="22"/>
      <c r="HK225" s="22"/>
      <c r="HL225" s="22"/>
      <c r="HM225" s="22"/>
      <c r="HN225" s="22"/>
      <c r="HO225" s="22"/>
      <c r="HP225" s="22"/>
      <c r="HQ225" s="22"/>
      <c r="HR225" s="22"/>
      <c r="HS225" s="22"/>
      <c r="HT225" s="22"/>
      <c r="HU225" s="22"/>
      <c r="HV225" s="22"/>
      <c r="HW225" s="22"/>
      <c r="HX225" s="22"/>
      <c r="HY225" s="22"/>
      <c r="HZ225" s="22"/>
      <c r="IA225" s="22"/>
      <c r="IB225" s="22"/>
      <c r="IC225" s="22"/>
      <c r="ID225" s="22"/>
      <c r="IE225" s="22"/>
      <c r="IF225" s="22"/>
      <c r="IG225" s="22"/>
      <c r="IH225" s="22"/>
      <c r="II225" s="22"/>
      <c r="IJ225" s="22"/>
    </row>
    <row r="226" spans="1:244" x14ac:dyDescent="0.25">
      <c r="A226" s="857" t="s">
        <v>28</v>
      </c>
      <c r="B226" s="858"/>
      <c r="C226" s="10" t="s">
        <v>37</v>
      </c>
      <c r="D226" s="275">
        <v>3.2000000000000002E-3</v>
      </c>
      <c r="E226" s="175">
        <v>2.7000000000000001E-3</v>
      </c>
      <c r="F226" s="686">
        <v>3.0999999999999999E-3</v>
      </c>
      <c r="G226" s="667">
        <f>(F226-D226)/D226*100</f>
        <v>-3.1250000000000084</v>
      </c>
      <c r="H226" s="501">
        <f t="shared" si="25"/>
        <v>14.814814814814806</v>
      </c>
      <c r="I226" s="521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  <c r="BS226" s="22"/>
      <c r="BT226" s="22"/>
      <c r="BU226" s="22"/>
      <c r="BV226" s="22"/>
      <c r="BW226" s="22"/>
      <c r="BX226" s="22"/>
      <c r="BY226" s="22"/>
      <c r="BZ226" s="22"/>
      <c r="CA226" s="22"/>
      <c r="CB226" s="22"/>
      <c r="CC226" s="22"/>
      <c r="CD226" s="22"/>
      <c r="CE226" s="22"/>
      <c r="CF226" s="22"/>
      <c r="CG226" s="22"/>
      <c r="CH226" s="22"/>
      <c r="CI226" s="22"/>
      <c r="CJ226" s="22"/>
      <c r="CK226" s="22"/>
      <c r="CL226" s="22"/>
      <c r="CM226" s="22"/>
      <c r="CN226" s="22"/>
      <c r="CO226" s="22"/>
      <c r="CP226" s="22"/>
      <c r="CQ226" s="22"/>
      <c r="CR226" s="22"/>
      <c r="CS226" s="22"/>
      <c r="CT226" s="22"/>
      <c r="CU226" s="22"/>
      <c r="CV226" s="22"/>
      <c r="CW226" s="22"/>
      <c r="CX226" s="22"/>
      <c r="CY226" s="22"/>
      <c r="CZ226" s="22"/>
      <c r="DA226" s="22"/>
      <c r="DB226" s="22"/>
      <c r="DC226" s="22"/>
      <c r="DD226" s="22"/>
      <c r="DE226" s="22"/>
      <c r="DF226" s="22"/>
      <c r="DG226" s="22"/>
      <c r="DH226" s="22"/>
      <c r="DI226" s="22"/>
      <c r="DJ226" s="22"/>
      <c r="DK226" s="22"/>
      <c r="DL226" s="22"/>
      <c r="DM226" s="22"/>
      <c r="DN226" s="22"/>
      <c r="DO226" s="22"/>
      <c r="DP226" s="22"/>
      <c r="DQ226" s="22"/>
      <c r="DR226" s="22"/>
      <c r="DS226" s="22"/>
      <c r="DT226" s="22"/>
      <c r="DU226" s="22"/>
      <c r="DV226" s="22"/>
      <c r="DW226" s="22"/>
      <c r="DX226" s="22"/>
      <c r="DY226" s="22"/>
      <c r="DZ226" s="22"/>
      <c r="EA226" s="22"/>
      <c r="EB226" s="22"/>
      <c r="EC226" s="22"/>
      <c r="ED226" s="22"/>
      <c r="EE226" s="22"/>
      <c r="EF226" s="22"/>
      <c r="EG226" s="22"/>
      <c r="EH226" s="22"/>
      <c r="EI226" s="22"/>
      <c r="EJ226" s="22"/>
      <c r="EK226" s="22"/>
      <c r="EL226" s="22"/>
      <c r="EM226" s="22"/>
      <c r="EN226" s="22"/>
      <c r="EO226" s="22"/>
      <c r="EP226" s="22"/>
      <c r="EQ226" s="22"/>
      <c r="ER226" s="22"/>
      <c r="ES226" s="22"/>
      <c r="ET226" s="22"/>
      <c r="EU226" s="22"/>
      <c r="EV226" s="22"/>
      <c r="EW226" s="22"/>
      <c r="EX226" s="22"/>
      <c r="EY226" s="22"/>
      <c r="EZ226" s="22"/>
      <c r="FA226" s="22"/>
      <c r="FB226" s="22"/>
      <c r="FC226" s="22"/>
      <c r="FD226" s="22"/>
      <c r="FE226" s="22"/>
      <c r="FF226" s="22"/>
      <c r="FG226" s="22"/>
      <c r="FH226" s="22"/>
      <c r="FI226" s="22"/>
      <c r="FJ226" s="22"/>
      <c r="FK226" s="22"/>
      <c r="FL226" s="22"/>
      <c r="FM226" s="22"/>
      <c r="FN226" s="22"/>
      <c r="FO226" s="22"/>
      <c r="FP226" s="22"/>
      <c r="FQ226" s="22"/>
      <c r="FR226" s="22"/>
      <c r="FS226" s="22"/>
      <c r="FT226" s="22"/>
      <c r="FU226" s="22"/>
      <c r="FV226" s="22"/>
      <c r="FW226" s="22"/>
      <c r="FX226" s="22"/>
      <c r="FY226" s="22"/>
      <c r="FZ226" s="22"/>
      <c r="GA226" s="22"/>
      <c r="GB226" s="22"/>
      <c r="GC226" s="22"/>
      <c r="GD226" s="22"/>
      <c r="GE226" s="22"/>
      <c r="GF226" s="22"/>
      <c r="GG226" s="22"/>
      <c r="GH226" s="22"/>
      <c r="GI226" s="22"/>
      <c r="GJ226" s="22"/>
      <c r="GK226" s="22"/>
      <c r="GL226" s="22"/>
      <c r="GM226" s="22"/>
      <c r="GN226" s="22"/>
      <c r="GO226" s="22"/>
      <c r="GP226" s="22"/>
      <c r="GQ226" s="22"/>
      <c r="GR226" s="22"/>
      <c r="GS226" s="22"/>
      <c r="GT226" s="22"/>
      <c r="GU226" s="22"/>
      <c r="GV226" s="22"/>
      <c r="GW226" s="22"/>
      <c r="GX226" s="22"/>
      <c r="GY226" s="22"/>
      <c r="GZ226" s="22"/>
      <c r="HA226" s="22"/>
      <c r="HB226" s="22"/>
      <c r="HC226" s="22"/>
      <c r="HD226" s="22"/>
      <c r="HE226" s="22"/>
      <c r="HF226" s="22"/>
      <c r="HG226" s="22"/>
      <c r="HH226" s="22"/>
      <c r="HI226" s="22"/>
      <c r="HJ226" s="22"/>
      <c r="HK226" s="22"/>
      <c r="HL226" s="22"/>
      <c r="HM226" s="22"/>
      <c r="HN226" s="22"/>
      <c r="HO226" s="22"/>
      <c r="HP226" s="22"/>
      <c r="HQ226" s="22"/>
      <c r="HR226" s="22"/>
      <c r="HS226" s="22"/>
      <c r="HT226" s="22"/>
      <c r="HU226" s="22"/>
      <c r="HV226" s="22"/>
      <c r="HW226" s="22"/>
      <c r="HX226" s="22"/>
      <c r="HY226" s="22"/>
      <c r="HZ226" s="22"/>
      <c r="IA226" s="22"/>
      <c r="IB226" s="22"/>
      <c r="IC226" s="22"/>
      <c r="ID226" s="22"/>
      <c r="IE226" s="22"/>
      <c r="IF226" s="22"/>
      <c r="IG226" s="22"/>
      <c r="IH226" s="22"/>
      <c r="II226" s="22"/>
      <c r="IJ226" s="22"/>
    </row>
    <row r="227" spans="1:244" ht="16.5" hidden="1" customHeight="1" x14ac:dyDescent="0.25">
      <c r="A227" s="857" t="s">
        <v>29</v>
      </c>
      <c r="B227" s="858"/>
      <c r="C227" s="10" t="s">
        <v>37</v>
      </c>
      <c r="D227" s="275">
        <v>5.0000000000000001E-3</v>
      </c>
      <c r="E227" s="175"/>
      <c r="F227" s="686"/>
      <c r="G227" s="668"/>
      <c r="H227" s="501"/>
      <c r="I227" s="563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  <c r="CG227" s="22"/>
      <c r="CH227" s="22"/>
      <c r="CI227" s="22"/>
      <c r="CJ227" s="22"/>
      <c r="CK227" s="22"/>
      <c r="CL227" s="22"/>
      <c r="CM227" s="22"/>
      <c r="CN227" s="22"/>
      <c r="CO227" s="22"/>
      <c r="CP227" s="22"/>
      <c r="CQ227" s="22"/>
      <c r="CR227" s="22"/>
      <c r="CS227" s="22"/>
      <c r="CT227" s="22"/>
      <c r="CU227" s="22"/>
      <c r="CV227" s="22"/>
      <c r="CW227" s="22"/>
      <c r="CX227" s="22"/>
      <c r="CY227" s="22"/>
      <c r="CZ227" s="22"/>
      <c r="DA227" s="22"/>
      <c r="DB227" s="22"/>
      <c r="DC227" s="22"/>
      <c r="DD227" s="22"/>
      <c r="DE227" s="22"/>
      <c r="DF227" s="22"/>
      <c r="DG227" s="22"/>
      <c r="DH227" s="22"/>
      <c r="DI227" s="22"/>
      <c r="DJ227" s="22"/>
      <c r="DK227" s="22"/>
      <c r="DL227" s="22"/>
      <c r="DM227" s="22"/>
      <c r="DN227" s="22"/>
      <c r="DO227" s="22"/>
      <c r="DP227" s="22"/>
      <c r="DQ227" s="22"/>
      <c r="DR227" s="22"/>
      <c r="DS227" s="22"/>
      <c r="DT227" s="22"/>
      <c r="DU227" s="22"/>
      <c r="DV227" s="22"/>
      <c r="DW227" s="22"/>
      <c r="DX227" s="22"/>
      <c r="DY227" s="22"/>
      <c r="DZ227" s="22"/>
      <c r="EA227" s="22"/>
      <c r="EB227" s="22"/>
      <c r="EC227" s="22"/>
      <c r="ED227" s="22"/>
      <c r="EE227" s="22"/>
      <c r="EF227" s="22"/>
      <c r="EG227" s="22"/>
      <c r="EH227" s="22"/>
      <c r="EI227" s="22"/>
      <c r="EJ227" s="22"/>
      <c r="EK227" s="22"/>
      <c r="EL227" s="22"/>
      <c r="EM227" s="22"/>
      <c r="EN227" s="22"/>
      <c r="EO227" s="22"/>
      <c r="EP227" s="22"/>
      <c r="EQ227" s="22"/>
      <c r="ER227" s="22"/>
      <c r="ES227" s="22"/>
      <c r="ET227" s="22"/>
      <c r="EU227" s="22"/>
      <c r="EV227" s="22"/>
      <c r="EW227" s="22"/>
      <c r="EX227" s="22"/>
      <c r="EY227" s="22"/>
      <c r="EZ227" s="22"/>
      <c r="FA227" s="22"/>
      <c r="FB227" s="22"/>
      <c r="FC227" s="22"/>
      <c r="FD227" s="22"/>
      <c r="FE227" s="22"/>
      <c r="FF227" s="22"/>
      <c r="FG227" s="22"/>
      <c r="FH227" s="22"/>
      <c r="FI227" s="22"/>
      <c r="FJ227" s="22"/>
      <c r="FK227" s="22"/>
      <c r="FL227" s="22"/>
      <c r="FM227" s="22"/>
      <c r="FN227" s="22"/>
      <c r="FO227" s="22"/>
      <c r="FP227" s="22"/>
      <c r="FQ227" s="22"/>
      <c r="FR227" s="22"/>
      <c r="FS227" s="22"/>
      <c r="FT227" s="22"/>
      <c r="FU227" s="22"/>
      <c r="FV227" s="22"/>
      <c r="FW227" s="22"/>
      <c r="FX227" s="22"/>
      <c r="FY227" s="22"/>
      <c r="FZ227" s="22"/>
      <c r="GA227" s="22"/>
      <c r="GB227" s="22"/>
      <c r="GC227" s="22"/>
      <c r="GD227" s="22"/>
      <c r="GE227" s="22"/>
      <c r="GF227" s="22"/>
      <c r="GG227" s="22"/>
      <c r="GH227" s="22"/>
      <c r="GI227" s="22"/>
      <c r="GJ227" s="22"/>
      <c r="GK227" s="22"/>
      <c r="GL227" s="22"/>
      <c r="GM227" s="22"/>
      <c r="GN227" s="22"/>
      <c r="GO227" s="22"/>
      <c r="GP227" s="22"/>
      <c r="GQ227" s="22"/>
      <c r="GR227" s="22"/>
      <c r="GS227" s="22"/>
      <c r="GT227" s="22"/>
      <c r="GU227" s="22"/>
      <c r="GV227" s="22"/>
      <c r="GW227" s="22"/>
      <c r="GX227" s="22"/>
      <c r="GY227" s="22"/>
      <c r="GZ227" s="22"/>
      <c r="HA227" s="22"/>
      <c r="HB227" s="22"/>
      <c r="HC227" s="22"/>
      <c r="HD227" s="22"/>
      <c r="HE227" s="22"/>
      <c r="HF227" s="22"/>
      <c r="HG227" s="22"/>
      <c r="HH227" s="22"/>
      <c r="HI227" s="22"/>
      <c r="HJ227" s="22"/>
      <c r="HK227" s="22"/>
      <c r="HL227" s="22"/>
      <c r="HM227" s="22"/>
      <c r="HN227" s="22"/>
      <c r="HO227" s="22"/>
      <c r="HP227" s="22"/>
      <c r="HQ227" s="22"/>
      <c r="HR227" s="22"/>
      <c r="HS227" s="22"/>
      <c r="HT227" s="22"/>
      <c r="HU227" s="22"/>
      <c r="HV227" s="22"/>
      <c r="HW227" s="22"/>
      <c r="HX227" s="22"/>
      <c r="HY227" s="22"/>
      <c r="HZ227" s="22"/>
      <c r="IA227" s="22"/>
      <c r="IB227" s="22"/>
      <c r="IC227" s="22"/>
      <c r="ID227" s="22"/>
      <c r="IE227" s="22"/>
      <c r="IF227" s="22"/>
      <c r="IG227" s="22"/>
      <c r="IH227" s="22"/>
      <c r="II227" s="22"/>
      <c r="IJ227" s="22"/>
    </row>
    <row r="228" spans="1:244" x14ac:dyDescent="0.25">
      <c r="A228" s="857" t="s">
        <v>30</v>
      </c>
      <c r="B228" s="858"/>
      <c r="C228" s="10" t="s">
        <v>37</v>
      </c>
      <c r="D228" s="275">
        <v>5.0000000000000001E-3</v>
      </c>
      <c r="E228" s="175">
        <v>4.8999999999999998E-3</v>
      </c>
      <c r="F228" s="686">
        <v>6.0200000000000002E-3</v>
      </c>
      <c r="G228" s="667">
        <f t="shared" ref="G228" si="31">(F228-D228)/D228*100</f>
        <v>20.400000000000002</v>
      </c>
      <c r="H228" s="501">
        <f>(F228-E228)/E228*100</f>
        <v>22.857142857142865</v>
      </c>
      <c r="I228" s="563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/>
      <c r="CB228" s="22"/>
      <c r="CC228" s="22"/>
      <c r="CD228" s="22"/>
      <c r="CE228" s="22"/>
      <c r="CF228" s="22"/>
      <c r="CG228" s="22"/>
      <c r="CH228" s="22"/>
      <c r="CI228" s="22"/>
      <c r="CJ228" s="22"/>
      <c r="CK228" s="22"/>
      <c r="CL228" s="22"/>
      <c r="CM228" s="22"/>
      <c r="CN228" s="22"/>
      <c r="CO228" s="22"/>
      <c r="CP228" s="22"/>
      <c r="CQ228" s="22"/>
      <c r="CR228" s="22"/>
      <c r="CS228" s="22"/>
      <c r="CT228" s="22"/>
      <c r="CU228" s="22"/>
      <c r="CV228" s="22"/>
      <c r="CW228" s="22"/>
      <c r="CX228" s="22"/>
      <c r="CY228" s="22"/>
      <c r="CZ228" s="22"/>
      <c r="DA228" s="22"/>
      <c r="DB228" s="22"/>
      <c r="DC228" s="22"/>
      <c r="DD228" s="22"/>
      <c r="DE228" s="22"/>
      <c r="DF228" s="22"/>
      <c r="DG228" s="22"/>
      <c r="DH228" s="22"/>
      <c r="DI228" s="22"/>
      <c r="DJ228" s="22"/>
      <c r="DK228" s="22"/>
      <c r="DL228" s="22"/>
      <c r="DM228" s="22"/>
      <c r="DN228" s="22"/>
      <c r="DO228" s="22"/>
      <c r="DP228" s="22"/>
      <c r="DQ228" s="22"/>
      <c r="DR228" s="22"/>
      <c r="DS228" s="22"/>
      <c r="DT228" s="22"/>
      <c r="DU228" s="22"/>
      <c r="DV228" s="22"/>
      <c r="DW228" s="22"/>
      <c r="DX228" s="22"/>
      <c r="DY228" s="22"/>
      <c r="DZ228" s="22"/>
      <c r="EA228" s="22"/>
      <c r="EB228" s="22"/>
      <c r="EC228" s="22"/>
      <c r="ED228" s="22"/>
      <c r="EE228" s="22"/>
      <c r="EF228" s="22"/>
      <c r="EG228" s="22"/>
      <c r="EH228" s="22"/>
      <c r="EI228" s="22"/>
      <c r="EJ228" s="22"/>
      <c r="EK228" s="22"/>
      <c r="EL228" s="22"/>
      <c r="EM228" s="22"/>
      <c r="EN228" s="22"/>
      <c r="EO228" s="22"/>
      <c r="EP228" s="22"/>
      <c r="EQ228" s="22"/>
      <c r="ER228" s="22"/>
      <c r="ES228" s="22"/>
      <c r="ET228" s="22"/>
      <c r="EU228" s="22"/>
      <c r="EV228" s="22"/>
      <c r="EW228" s="22"/>
      <c r="EX228" s="22"/>
      <c r="EY228" s="22"/>
      <c r="EZ228" s="22"/>
      <c r="FA228" s="22"/>
      <c r="FB228" s="22"/>
      <c r="FC228" s="22"/>
      <c r="FD228" s="22"/>
      <c r="FE228" s="22"/>
      <c r="FF228" s="22"/>
      <c r="FG228" s="22"/>
      <c r="FH228" s="22"/>
      <c r="FI228" s="22"/>
      <c r="FJ228" s="22"/>
      <c r="FK228" s="22"/>
      <c r="FL228" s="22"/>
      <c r="FM228" s="22"/>
      <c r="FN228" s="22"/>
      <c r="FO228" s="22"/>
      <c r="FP228" s="22"/>
      <c r="FQ228" s="22"/>
      <c r="FR228" s="22"/>
      <c r="FS228" s="22"/>
      <c r="FT228" s="22"/>
      <c r="FU228" s="22"/>
      <c r="FV228" s="22"/>
      <c r="FW228" s="22"/>
      <c r="FX228" s="22"/>
      <c r="FY228" s="22"/>
      <c r="FZ228" s="22"/>
      <c r="GA228" s="22"/>
      <c r="GB228" s="22"/>
      <c r="GC228" s="22"/>
      <c r="GD228" s="22"/>
      <c r="GE228" s="22"/>
      <c r="GF228" s="22"/>
      <c r="GG228" s="22"/>
      <c r="GH228" s="22"/>
      <c r="GI228" s="22"/>
      <c r="GJ228" s="22"/>
      <c r="GK228" s="22"/>
      <c r="GL228" s="22"/>
      <c r="GM228" s="22"/>
      <c r="GN228" s="22"/>
      <c r="GO228" s="22"/>
      <c r="GP228" s="22"/>
      <c r="GQ228" s="22"/>
      <c r="GR228" s="22"/>
      <c r="GS228" s="22"/>
      <c r="GT228" s="22"/>
      <c r="GU228" s="22"/>
      <c r="GV228" s="22"/>
      <c r="GW228" s="22"/>
      <c r="GX228" s="22"/>
      <c r="GY228" s="22"/>
      <c r="GZ228" s="22"/>
      <c r="HA228" s="22"/>
      <c r="HB228" s="22"/>
      <c r="HC228" s="22"/>
      <c r="HD228" s="22"/>
      <c r="HE228" s="22"/>
      <c r="HF228" s="22"/>
      <c r="HG228" s="22"/>
      <c r="HH228" s="22"/>
      <c r="HI228" s="22"/>
      <c r="HJ228" s="22"/>
      <c r="HK228" s="22"/>
      <c r="HL228" s="22"/>
      <c r="HM228" s="22"/>
      <c r="HN228" s="22"/>
      <c r="HO228" s="22"/>
      <c r="HP228" s="22"/>
      <c r="HQ228" s="22"/>
      <c r="HR228" s="22"/>
      <c r="HS228" s="22"/>
      <c r="HT228" s="22"/>
      <c r="HU228" s="22"/>
      <c r="HV228" s="22"/>
      <c r="HW228" s="22"/>
      <c r="HX228" s="22"/>
      <c r="HY228" s="22"/>
      <c r="HZ228" s="22"/>
      <c r="IA228" s="22"/>
      <c r="IB228" s="22"/>
      <c r="IC228" s="22"/>
      <c r="ID228" s="22"/>
      <c r="IE228" s="22"/>
      <c r="IF228" s="22"/>
      <c r="IG228" s="22"/>
      <c r="IH228" s="22"/>
      <c r="II228" s="22"/>
      <c r="IJ228" s="22"/>
    </row>
    <row r="229" spans="1:244" ht="16.5" hidden="1" customHeight="1" x14ac:dyDescent="0.25">
      <c r="A229" s="857" t="s">
        <v>31</v>
      </c>
      <c r="B229" s="858"/>
      <c r="C229" s="10" t="s">
        <v>37</v>
      </c>
      <c r="D229" s="275"/>
      <c r="E229" s="37"/>
      <c r="F229" s="687"/>
      <c r="G229" s="668"/>
      <c r="H229" s="501"/>
      <c r="I229" s="563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  <c r="BZ229" s="22"/>
      <c r="CA229" s="22"/>
      <c r="CB229" s="22"/>
      <c r="CC229" s="22"/>
      <c r="CD229" s="22"/>
      <c r="CE229" s="22"/>
      <c r="CF229" s="22"/>
      <c r="CG229" s="22"/>
      <c r="CH229" s="22"/>
      <c r="CI229" s="22"/>
      <c r="CJ229" s="22"/>
      <c r="CK229" s="22"/>
      <c r="CL229" s="22"/>
      <c r="CM229" s="22"/>
      <c r="CN229" s="22"/>
      <c r="CO229" s="22"/>
      <c r="CP229" s="22"/>
      <c r="CQ229" s="22"/>
      <c r="CR229" s="22"/>
      <c r="CS229" s="22"/>
      <c r="CT229" s="22"/>
      <c r="CU229" s="22"/>
      <c r="CV229" s="22"/>
      <c r="CW229" s="22"/>
      <c r="CX229" s="22"/>
      <c r="CY229" s="22"/>
      <c r="CZ229" s="22"/>
      <c r="DA229" s="22"/>
      <c r="DB229" s="22"/>
      <c r="DC229" s="22"/>
      <c r="DD229" s="22"/>
      <c r="DE229" s="22"/>
      <c r="DF229" s="22"/>
      <c r="DG229" s="22"/>
      <c r="DH229" s="22"/>
      <c r="DI229" s="22"/>
      <c r="DJ229" s="22"/>
      <c r="DK229" s="22"/>
      <c r="DL229" s="22"/>
      <c r="DM229" s="22"/>
      <c r="DN229" s="22"/>
      <c r="DO229" s="22"/>
      <c r="DP229" s="22"/>
      <c r="DQ229" s="22"/>
      <c r="DR229" s="22"/>
      <c r="DS229" s="22"/>
      <c r="DT229" s="22"/>
      <c r="DU229" s="22"/>
      <c r="DV229" s="22"/>
      <c r="DW229" s="22"/>
      <c r="DX229" s="22"/>
      <c r="DY229" s="22"/>
      <c r="DZ229" s="22"/>
      <c r="EA229" s="22"/>
      <c r="EB229" s="22"/>
      <c r="EC229" s="22"/>
      <c r="ED229" s="22"/>
      <c r="EE229" s="22"/>
      <c r="EF229" s="22"/>
      <c r="EG229" s="22"/>
      <c r="EH229" s="22"/>
      <c r="EI229" s="22"/>
      <c r="EJ229" s="22"/>
      <c r="EK229" s="22"/>
      <c r="EL229" s="22"/>
      <c r="EM229" s="22"/>
      <c r="EN229" s="22"/>
      <c r="EO229" s="22"/>
      <c r="EP229" s="22"/>
      <c r="EQ229" s="22"/>
      <c r="ER229" s="22"/>
      <c r="ES229" s="22"/>
      <c r="ET229" s="22"/>
      <c r="EU229" s="22"/>
      <c r="EV229" s="22"/>
      <c r="EW229" s="22"/>
      <c r="EX229" s="22"/>
      <c r="EY229" s="22"/>
      <c r="EZ229" s="22"/>
      <c r="FA229" s="22"/>
      <c r="FB229" s="22"/>
      <c r="FC229" s="22"/>
      <c r="FD229" s="22"/>
      <c r="FE229" s="22"/>
      <c r="FF229" s="22"/>
      <c r="FG229" s="22"/>
      <c r="FH229" s="22"/>
      <c r="FI229" s="22"/>
      <c r="FJ229" s="22"/>
      <c r="FK229" s="22"/>
      <c r="FL229" s="22"/>
      <c r="FM229" s="22"/>
      <c r="FN229" s="22"/>
      <c r="FO229" s="22"/>
      <c r="FP229" s="22"/>
      <c r="FQ229" s="22"/>
      <c r="FR229" s="22"/>
      <c r="FS229" s="22"/>
      <c r="FT229" s="22"/>
      <c r="FU229" s="22"/>
      <c r="FV229" s="22"/>
      <c r="FW229" s="22"/>
      <c r="FX229" s="22"/>
      <c r="FY229" s="22"/>
      <c r="FZ229" s="22"/>
      <c r="GA229" s="22"/>
      <c r="GB229" s="22"/>
      <c r="GC229" s="22"/>
      <c r="GD229" s="22"/>
      <c r="GE229" s="22"/>
      <c r="GF229" s="22"/>
      <c r="GG229" s="22"/>
      <c r="GH229" s="22"/>
      <c r="GI229" s="22"/>
      <c r="GJ229" s="22"/>
      <c r="GK229" s="22"/>
      <c r="GL229" s="22"/>
      <c r="GM229" s="22"/>
      <c r="GN229" s="22"/>
      <c r="GO229" s="22"/>
      <c r="GP229" s="22"/>
      <c r="GQ229" s="22"/>
      <c r="GR229" s="22"/>
      <c r="GS229" s="22"/>
      <c r="GT229" s="22"/>
      <c r="GU229" s="22"/>
      <c r="GV229" s="22"/>
      <c r="GW229" s="22"/>
      <c r="GX229" s="22"/>
      <c r="GY229" s="22"/>
      <c r="GZ229" s="22"/>
      <c r="HA229" s="22"/>
      <c r="HB229" s="22"/>
      <c r="HC229" s="22"/>
      <c r="HD229" s="22"/>
      <c r="HE229" s="22"/>
      <c r="HF229" s="22"/>
      <c r="HG229" s="22"/>
      <c r="HH229" s="22"/>
      <c r="HI229" s="22"/>
      <c r="HJ229" s="22"/>
      <c r="HK229" s="22"/>
      <c r="HL229" s="22"/>
      <c r="HM229" s="22"/>
      <c r="HN229" s="22"/>
      <c r="HO229" s="22"/>
      <c r="HP229" s="22"/>
      <c r="HQ229" s="22"/>
      <c r="HR229" s="22"/>
      <c r="HS229" s="22"/>
      <c r="HT229" s="22"/>
      <c r="HU229" s="22"/>
      <c r="HV229" s="22"/>
      <c r="HW229" s="22"/>
      <c r="HX229" s="22"/>
      <c r="HY229" s="22"/>
      <c r="HZ229" s="22"/>
      <c r="IA229" s="22"/>
      <c r="IB229" s="22"/>
      <c r="IC229" s="22"/>
      <c r="ID229" s="22"/>
      <c r="IE229" s="22"/>
      <c r="IF229" s="22"/>
      <c r="IG229" s="22"/>
      <c r="IH229" s="22"/>
      <c r="II229" s="22"/>
      <c r="IJ229" s="22"/>
    </row>
    <row r="230" spans="1:244" ht="16.5" hidden="1" customHeight="1" x14ac:dyDescent="0.25">
      <c r="A230" s="857" t="s">
        <v>32</v>
      </c>
      <c r="B230" s="858"/>
      <c r="C230" s="10" t="s">
        <v>37</v>
      </c>
      <c r="D230" s="275"/>
      <c r="E230" s="179"/>
      <c r="F230" s="687"/>
      <c r="G230" s="668"/>
      <c r="H230" s="501"/>
      <c r="I230" s="563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  <c r="BS230" s="22"/>
      <c r="BT230" s="22"/>
      <c r="BU230" s="22"/>
      <c r="BV230" s="22"/>
      <c r="BW230" s="22"/>
      <c r="BX230" s="22"/>
      <c r="BY230" s="22"/>
      <c r="BZ230" s="22"/>
      <c r="CA230" s="22"/>
      <c r="CB230" s="22"/>
      <c r="CC230" s="22"/>
      <c r="CD230" s="22"/>
      <c r="CE230" s="22"/>
      <c r="CF230" s="22"/>
      <c r="CG230" s="22"/>
      <c r="CH230" s="22"/>
      <c r="CI230" s="22"/>
      <c r="CJ230" s="22"/>
      <c r="CK230" s="22"/>
      <c r="CL230" s="22"/>
      <c r="CM230" s="22"/>
      <c r="CN230" s="22"/>
      <c r="CO230" s="22"/>
      <c r="CP230" s="22"/>
      <c r="CQ230" s="22"/>
      <c r="CR230" s="22"/>
      <c r="CS230" s="22"/>
      <c r="CT230" s="22"/>
      <c r="CU230" s="22"/>
      <c r="CV230" s="22"/>
      <c r="CW230" s="22"/>
      <c r="CX230" s="22"/>
      <c r="CY230" s="22"/>
      <c r="CZ230" s="22"/>
      <c r="DA230" s="22"/>
      <c r="DB230" s="22"/>
      <c r="DC230" s="22"/>
      <c r="DD230" s="22"/>
      <c r="DE230" s="22"/>
      <c r="DF230" s="22"/>
      <c r="DG230" s="22"/>
      <c r="DH230" s="22"/>
      <c r="DI230" s="22"/>
      <c r="DJ230" s="22"/>
      <c r="DK230" s="22"/>
      <c r="DL230" s="22"/>
      <c r="DM230" s="22"/>
      <c r="DN230" s="22"/>
      <c r="DO230" s="22"/>
      <c r="DP230" s="22"/>
      <c r="DQ230" s="22"/>
      <c r="DR230" s="22"/>
      <c r="DS230" s="22"/>
      <c r="DT230" s="22"/>
      <c r="DU230" s="22"/>
      <c r="DV230" s="22"/>
      <c r="DW230" s="22"/>
      <c r="DX230" s="22"/>
      <c r="DY230" s="22"/>
      <c r="DZ230" s="22"/>
      <c r="EA230" s="22"/>
      <c r="EB230" s="22"/>
      <c r="EC230" s="22"/>
      <c r="ED230" s="22"/>
      <c r="EE230" s="22"/>
      <c r="EF230" s="22"/>
      <c r="EG230" s="22"/>
      <c r="EH230" s="22"/>
      <c r="EI230" s="22"/>
      <c r="EJ230" s="22"/>
      <c r="EK230" s="22"/>
      <c r="EL230" s="22"/>
      <c r="EM230" s="22"/>
      <c r="EN230" s="22"/>
      <c r="EO230" s="22"/>
      <c r="EP230" s="22"/>
      <c r="EQ230" s="22"/>
      <c r="ER230" s="22"/>
      <c r="ES230" s="22"/>
      <c r="ET230" s="22"/>
      <c r="EU230" s="22"/>
      <c r="EV230" s="22"/>
      <c r="EW230" s="22"/>
      <c r="EX230" s="22"/>
      <c r="EY230" s="22"/>
      <c r="EZ230" s="22"/>
      <c r="FA230" s="22"/>
      <c r="FB230" s="22"/>
      <c r="FC230" s="22"/>
      <c r="FD230" s="22"/>
      <c r="FE230" s="22"/>
      <c r="FF230" s="22"/>
      <c r="FG230" s="22"/>
      <c r="FH230" s="22"/>
      <c r="FI230" s="22"/>
      <c r="FJ230" s="22"/>
      <c r="FK230" s="22"/>
      <c r="FL230" s="22"/>
      <c r="FM230" s="22"/>
      <c r="FN230" s="22"/>
      <c r="FO230" s="22"/>
      <c r="FP230" s="22"/>
      <c r="FQ230" s="22"/>
      <c r="FR230" s="22"/>
      <c r="FS230" s="22"/>
      <c r="FT230" s="22"/>
      <c r="FU230" s="22"/>
      <c r="FV230" s="22"/>
      <c r="FW230" s="22"/>
      <c r="FX230" s="22"/>
      <c r="FY230" s="22"/>
      <c r="FZ230" s="22"/>
      <c r="GA230" s="22"/>
      <c r="GB230" s="22"/>
      <c r="GC230" s="22"/>
      <c r="GD230" s="22"/>
      <c r="GE230" s="22"/>
      <c r="GF230" s="22"/>
      <c r="GG230" s="22"/>
      <c r="GH230" s="22"/>
      <c r="GI230" s="22"/>
      <c r="GJ230" s="22"/>
      <c r="GK230" s="22"/>
      <c r="GL230" s="22"/>
      <c r="GM230" s="22"/>
      <c r="GN230" s="22"/>
      <c r="GO230" s="22"/>
      <c r="GP230" s="22"/>
      <c r="GQ230" s="22"/>
      <c r="GR230" s="22"/>
      <c r="GS230" s="22"/>
      <c r="GT230" s="22"/>
      <c r="GU230" s="22"/>
      <c r="GV230" s="22"/>
      <c r="GW230" s="22"/>
      <c r="GX230" s="22"/>
      <c r="GY230" s="22"/>
      <c r="GZ230" s="22"/>
      <c r="HA230" s="22"/>
      <c r="HB230" s="22"/>
      <c r="HC230" s="22"/>
      <c r="HD230" s="22"/>
      <c r="HE230" s="22"/>
      <c r="HF230" s="22"/>
      <c r="HG230" s="22"/>
      <c r="HH230" s="22"/>
      <c r="HI230" s="22"/>
      <c r="HJ230" s="22"/>
      <c r="HK230" s="22"/>
      <c r="HL230" s="22"/>
      <c r="HM230" s="22"/>
      <c r="HN230" s="22"/>
      <c r="HO230" s="22"/>
      <c r="HP230" s="22"/>
      <c r="HQ230" s="22"/>
      <c r="HR230" s="22"/>
      <c r="HS230" s="22"/>
      <c r="HT230" s="22"/>
      <c r="HU230" s="22"/>
      <c r="HV230" s="22"/>
      <c r="HW230" s="22"/>
      <c r="HX230" s="22"/>
      <c r="HY230" s="22"/>
      <c r="HZ230" s="22"/>
      <c r="IA230" s="22"/>
      <c r="IB230" s="22"/>
      <c r="IC230" s="22"/>
      <c r="ID230" s="22"/>
      <c r="IE230" s="22"/>
      <c r="IF230" s="22"/>
      <c r="IG230" s="22"/>
      <c r="IH230" s="22"/>
      <c r="II230" s="22"/>
      <c r="IJ230" s="22"/>
    </row>
    <row r="231" spans="1:244" x14ac:dyDescent="0.25">
      <c r="A231" s="919" t="s">
        <v>75</v>
      </c>
      <c r="B231" s="920"/>
      <c r="C231" s="10"/>
      <c r="D231" s="275"/>
      <c r="E231" s="37"/>
      <c r="F231" s="687"/>
      <c r="G231" s="667"/>
      <c r="H231" s="501"/>
      <c r="I231" s="563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  <c r="BU231" s="22"/>
      <c r="BV231" s="22"/>
      <c r="BW231" s="22"/>
      <c r="BX231" s="22"/>
      <c r="BY231" s="22"/>
      <c r="BZ231" s="22"/>
      <c r="CA231" s="22"/>
      <c r="CB231" s="22"/>
      <c r="CC231" s="22"/>
      <c r="CD231" s="22"/>
      <c r="CE231" s="22"/>
      <c r="CF231" s="22"/>
      <c r="CG231" s="22"/>
      <c r="CH231" s="22"/>
      <c r="CI231" s="22"/>
      <c r="CJ231" s="22"/>
      <c r="CK231" s="22"/>
      <c r="CL231" s="22"/>
      <c r="CM231" s="22"/>
      <c r="CN231" s="22"/>
      <c r="CO231" s="22"/>
      <c r="CP231" s="22"/>
      <c r="CQ231" s="22"/>
      <c r="CR231" s="22"/>
      <c r="CS231" s="22"/>
      <c r="CT231" s="22"/>
      <c r="CU231" s="22"/>
      <c r="CV231" s="22"/>
      <c r="CW231" s="22"/>
      <c r="CX231" s="22"/>
      <c r="CY231" s="22"/>
      <c r="CZ231" s="22"/>
      <c r="DA231" s="22"/>
      <c r="DB231" s="22"/>
      <c r="DC231" s="22"/>
      <c r="DD231" s="22"/>
      <c r="DE231" s="22"/>
      <c r="DF231" s="22"/>
      <c r="DG231" s="22"/>
      <c r="DH231" s="22"/>
      <c r="DI231" s="22"/>
      <c r="DJ231" s="22"/>
      <c r="DK231" s="22"/>
      <c r="DL231" s="22"/>
      <c r="DM231" s="22"/>
      <c r="DN231" s="22"/>
      <c r="DO231" s="22"/>
      <c r="DP231" s="22"/>
      <c r="DQ231" s="22"/>
      <c r="DR231" s="22"/>
      <c r="DS231" s="22"/>
      <c r="DT231" s="22"/>
      <c r="DU231" s="22"/>
      <c r="DV231" s="22"/>
      <c r="DW231" s="22"/>
      <c r="DX231" s="22"/>
      <c r="DY231" s="22"/>
      <c r="DZ231" s="22"/>
      <c r="EA231" s="22"/>
      <c r="EB231" s="22"/>
      <c r="EC231" s="22"/>
      <c r="ED231" s="22"/>
      <c r="EE231" s="22"/>
      <c r="EF231" s="22"/>
      <c r="EG231" s="22"/>
      <c r="EH231" s="22"/>
      <c r="EI231" s="22"/>
      <c r="EJ231" s="22"/>
      <c r="EK231" s="22"/>
      <c r="EL231" s="22"/>
      <c r="EM231" s="22"/>
      <c r="EN231" s="22"/>
      <c r="EO231" s="22"/>
      <c r="EP231" s="22"/>
      <c r="EQ231" s="22"/>
      <c r="ER231" s="22"/>
      <c r="ES231" s="22"/>
      <c r="ET231" s="22"/>
      <c r="EU231" s="22"/>
      <c r="EV231" s="22"/>
      <c r="EW231" s="22"/>
      <c r="EX231" s="22"/>
      <c r="EY231" s="22"/>
      <c r="EZ231" s="22"/>
      <c r="FA231" s="22"/>
      <c r="FB231" s="22"/>
      <c r="FC231" s="22"/>
      <c r="FD231" s="22"/>
      <c r="FE231" s="22"/>
      <c r="FF231" s="22"/>
      <c r="FG231" s="22"/>
      <c r="FH231" s="22"/>
      <c r="FI231" s="22"/>
      <c r="FJ231" s="22"/>
      <c r="FK231" s="22"/>
      <c r="FL231" s="22"/>
      <c r="FM231" s="22"/>
      <c r="FN231" s="22"/>
      <c r="FO231" s="22"/>
      <c r="FP231" s="22"/>
      <c r="FQ231" s="22"/>
      <c r="FR231" s="22"/>
      <c r="FS231" s="22"/>
      <c r="FT231" s="22"/>
      <c r="FU231" s="22"/>
      <c r="FV231" s="22"/>
      <c r="FW231" s="22"/>
      <c r="FX231" s="22"/>
      <c r="FY231" s="22"/>
      <c r="FZ231" s="22"/>
      <c r="GA231" s="22"/>
      <c r="GB231" s="22"/>
      <c r="GC231" s="22"/>
      <c r="GD231" s="22"/>
      <c r="GE231" s="22"/>
      <c r="GF231" s="22"/>
      <c r="GG231" s="22"/>
      <c r="GH231" s="22"/>
      <c r="GI231" s="22"/>
      <c r="GJ231" s="22"/>
      <c r="GK231" s="22"/>
      <c r="GL231" s="22"/>
      <c r="GM231" s="22"/>
      <c r="GN231" s="22"/>
      <c r="GO231" s="22"/>
      <c r="GP231" s="22"/>
      <c r="GQ231" s="22"/>
      <c r="GR231" s="22"/>
      <c r="GS231" s="22"/>
      <c r="GT231" s="22"/>
      <c r="GU231" s="22"/>
      <c r="GV231" s="22"/>
      <c r="GW231" s="22"/>
      <c r="GX231" s="22"/>
      <c r="GY231" s="22"/>
      <c r="GZ231" s="22"/>
      <c r="HA231" s="22"/>
      <c r="HB231" s="22"/>
      <c r="HC231" s="22"/>
      <c r="HD231" s="22"/>
      <c r="HE231" s="22"/>
      <c r="HF231" s="22"/>
      <c r="HG231" s="22"/>
      <c r="HH231" s="22"/>
      <c r="HI231" s="22"/>
      <c r="HJ231" s="22"/>
      <c r="HK231" s="22"/>
      <c r="HL231" s="22"/>
      <c r="HM231" s="22"/>
      <c r="HN231" s="22"/>
      <c r="HO231" s="22"/>
      <c r="HP231" s="22"/>
      <c r="HQ231" s="22"/>
      <c r="HR231" s="22"/>
      <c r="HS231" s="22"/>
      <c r="HT231" s="22"/>
      <c r="HU231" s="22"/>
      <c r="HV231" s="22"/>
      <c r="HW231" s="22"/>
      <c r="HX231" s="22"/>
      <c r="HY231" s="22"/>
      <c r="HZ231" s="22"/>
      <c r="IA231" s="22"/>
      <c r="IB231" s="22"/>
      <c r="IC231" s="22"/>
      <c r="ID231" s="22"/>
      <c r="IE231" s="22"/>
      <c r="IF231" s="22"/>
      <c r="IG231" s="22"/>
      <c r="IH231" s="22"/>
      <c r="II231" s="22"/>
      <c r="IJ231" s="22"/>
    </row>
    <row r="232" spans="1:244" ht="16.5" hidden="1" customHeight="1" x14ac:dyDescent="0.25">
      <c r="A232" s="857" t="s">
        <v>27</v>
      </c>
      <c r="B232" s="858"/>
      <c r="C232" s="10" t="s">
        <v>19</v>
      </c>
      <c r="D232" s="275"/>
      <c r="E232" s="37"/>
      <c r="F232" s="687"/>
      <c r="G232" s="668"/>
      <c r="H232" s="501"/>
      <c r="I232" s="563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  <c r="BU232" s="22"/>
      <c r="BV232" s="22"/>
      <c r="BW232" s="22"/>
      <c r="BX232" s="22"/>
      <c r="BY232" s="22"/>
      <c r="BZ232" s="22"/>
      <c r="CA232" s="22"/>
      <c r="CB232" s="22"/>
      <c r="CC232" s="22"/>
      <c r="CD232" s="22"/>
      <c r="CE232" s="22"/>
      <c r="CF232" s="22"/>
      <c r="CG232" s="22"/>
      <c r="CH232" s="22"/>
      <c r="CI232" s="22"/>
      <c r="CJ232" s="22"/>
      <c r="CK232" s="22"/>
      <c r="CL232" s="22"/>
      <c r="CM232" s="22"/>
      <c r="CN232" s="22"/>
      <c r="CO232" s="22"/>
      <c r="CP232" s="22"/>
      <c r="CQ232" s="22"/>
      <c r="CR232" s="22"/>
      <c r="CS232" s="22"/>
      <c r="CT232" s="22"/>
      <c r="CU232" s="22"/>
      <c r="CV232" s="22"/>
      <c r="CW232" s="22"/>
      <c r="CX232" s="22"/>
      <c r="CY232" s="22"/>
      <c r="CZ232" s="22"/>
      <c r="DA232" s="22"/>
      <c r="DB232" s="22"/>
      <c r="DC232" s="22"/>
      <c r="DD232" s="22"/>
      <c r="DE232" s="22"/>
      <c r="DF232" s="22"/>
      <c r="DG232" s="22"/>
      <c r="DH232" s="22"/>
      <c r="DI232" s="22"/>
      <c r="DJ232" s="22"/>
      <c r="DK232" s="22"/>
      <c r="DL232" s="22"/>
      <c r="DM232" s="22"/>
      <c r="DN232" s="22"/>
      <c r="DO232" s="22"/>
      <c r="DP232" s="22"/>
      <c r="DQ232" s="22"/>
      <c r="DR232" s="22"/>
      <c r="DS232" s="22"/>
      <c r="DT232" s="22"/>
      <c r="DU232" s="22"/>
      <c r="DV232" s="22"/>
      <c r="DW232" s="22"/>
      <c r="DX232" s="22"/>
      <c r="DY232" s="22"/>
      <c r="DZ232" s="22"/>
      <c r="EA232" s="22"/>
      <c r="EB232" s="22"/>
      <c r="EC232" s="22"/>
      <c r="ED232" s="22"/>
      <c r="EE232" s="22"/>
      <c r="EF232" s="22"/>
      <c r="EG232" s="22"/>
      <c r="EH232" s="22"/>
      <c r="EI232" s="22"/>
      <c r="EJ232" s="22"/>
      <c r="EK232" s="22"/>
      <c r="EL232" s="22"/>
      <c r="EM232" s="22"/>
      <c r="EN232" s="22"/>
      <c r="EO232" s="22"/>
      <c r="EP232" s="22"/>
      <c r="EQ232" s="22"/>
      <c r="ER232" s="22"/>
      <c r="ES232" s="22"/>
      <c r="ET232" s="22"/>
      <c r="EU232" s="22"/>
      <c r="EV232" s="22"/>
      <c r="EW232" s="22"/>
      <c r="EX232" s="22"/>
      <c r="EY232" s="22"/>
      <c r="EZ232" s="22"/>
      <c r="FA232" s="22"/>
      <c r="FB232" s="22"/>
      <c r="FC232" s="22"/>
      <c r="FD232" s="22"/>
      <c r="FE232" s="22"/>
      <c r="FF232" s="22"/>
      <c r="FG232" s="22"/>
      <c r="FH232" s="22"/>
      <c r="FI232" s="22"/>
      <c r="FJ232" s="22"/>
      <c r="FK232" s="22"/>
      <c r="FL232" s="22"/>
      <c r="FM232" s="22"/>
      <c r="FN232" s="22"/>
      <c r="FO232" s="22"/>
      <c r="FP232" s="22"/>
      <c r="FQ232" s="22"/>
      <c r="FR232" s="22"/>
      <c r="FS232" s="22"/>
      <c r="FT232" s="22"/>
      <c r="FU232" s="22"/>
      <c r="FV232" s="22"/>
      <c r="FW232" s="22"/>
      <c r="FX232" s="22"/>
      <c r="FY232" s="22"/>
      <c r="FZ232" s="22"/>
      <c r="GA232" s="22"/>
      <c r="GB232" s="22"/>
      <c r="GC232" s="22"/>
      <c r="GD232" s="22"/>
      <c r="GE232" s="22"/>
      <c r="GF232" s="22"/>
      <c r="GG232" s="22"/>
      <c r="GH232" s="22"/>
      <c r="GI232" s="22"/>
      <c r="GJ232" s="22"/>
      <c r="GK232" s="22"/>
      <c r="GL232" s="22"/>
      <c r="GM232" s="22"/>
      <c r="GN232" s="22"/>
      <c r="GO232" s="22"/>
      <c r="GP232" s="22"/>
      <c r="GQ232" s="22"/>
      <c r="GR232" s="22"/>
      <c r="GS232" s="22"/>
      <c r="GT232" s="22"/>
      <c r="GU232" s="22"/>
      <c r="GV232" s="22"/>
      <c r="GW232" s="22"/>
      <c r="GX232" s="22"/>
      <c r="GY232" s="22"/>
      <c r="GZ232" s="22"/>
      <c r="HA232" s="22"/>
      <c r="HB232" s="22"/>
      <c r="HC232" s="22"/>
      <c r="HD232" s="22"/>
      <c r="HE232" s="22"/>
      <c r="HF232" s="22"/>
      <c r="HG232" s="22"/>
      <c r="HH232" s="22"/>
      <c r="HI232" s="22"/>
      <c r="HJ232" s="22"/>
      <c r="HK232" s="22"/>
      <c r="HL232" s="22"/>
      <c r="HM232" s="22"/>
      <c r="HN232" s="22"/>
      <c r="HO232" s="22"/>
      <c r="HP232" s="22"/>
      <c r="HQ232" s="22"/>
      <c r="HR232" s="22"/>
      <c r="HS232" s="22"/>
      <c r="HT232" s="22"/>
      <c r="HU232" s="22"/>
      <c r="HV232" s="22"/>
      <c r="HW232" s="22"/>
      <c r="HX232" s="22"/>
      <c r="HY232" s="22"/>
      <c r="HZ232" s="22"/>
      <c r="IA232" s="22"/>
      <c r="IB232" s="22"/>
      <c r="IC232" s="22"/>
      <c r="ID232" s="22"/>
      <c r="IE232" s="22"/>
      <c r="IF232" s="22"/>
      <c r="IG232" s="22"/>
      <c r="IH232" s="22"/>
      <c r="II232" s="22"/>
      <c r="IJ232" s="22"/>
    </row>
    <row r="233" spans="1:244" x14ac:dyDescent="0.25">
      <c r="A233" s="857" t="s">
        <v>28</v>
      </c>
      <c r="B233" s="858"/>
      <c r="C233" s="10" t="s">
        <v>37</v>
      </c>
      <c r="D233" s="275">
        <v>1E-3</v>
      </c>
      <c r="E233" s="177">
        <v>-1.0931500000000001</v>
      </c>
      <c r="F233" s="686">
        <v>1E-3</v>
      </c>
      <c r="G233" s="680">
        <f t="shared" ref="G233" si="32">(F233-D233)/D233*100</f>
        <v>0</v>
      </c>
      <c r="H233" s="501">
        <f t="shared" si="25"/>
        <v>-100.09147875405935</v>
      </c>
      <c r="I233" s="563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  <c r="BZ233" s="22"/>
      <c r="CA233" s="22"/>
      <c r="CB233" s="22"/>
      <c r="CC233" s="22"/>
      <c r="CD233" s="22"/>
      <c r="CE233" s="22"/>
      <c r="CF233" s="22"/>
      <c r="CG233" s="22"/>
      <c r="CH233" s="22"/>
      <c r="CI233" s="22"/>
      <c r="CJ233" s="22"/>
      <c r="CK233" s="22"/>
      <c r="CL233" s="22"/>
      <c r="CM233" s="22"/>
      <c r="CN233" s="22"/>
      <c r="CO233" s="22"/>
      <c r="CP233" s="22"/>
      <c r="CQ233" s="22"/>
      <c r="CR233" s="22"/>
      <c r="CS233" s="22"/>
      <c r="CT233" s="22"/>
      <c r="CU233" s="22"/>
      <c r="CV233" s="22"/>
      <c r="CW233" s="22"/>
      <c r="CX233" s="22"/>
      <c r="CY233" s="22"/>
      <c r="CZ233" s="22"/>
      <c r="DA233" s="22"/>
      <c r="DB233" s="22"/>
      <c r="DC233" s="22"/>
      <c r="DD233" s="22"/>
      <c r="DE233" s="22"/>
      <c r="DF233" s="22"/>
      <c r="DG233" s="22"/>
      <c r="DH233" s="22"/>
      <c r="DI233" s="22"/>
      <c r="DJ233" s="22"/>
      <c r="DK233" s="22"/>
      <c r="DL233" s="22"/>
      <c r="DM233" s="22"/>
      <c r="DN233" s="22"/>
      <c r="DO233" s="22"/>
      <c r="DP233" s="22"/>
      <c r="DQ233" s="22"/>
      <c r="DR233" s="22"/>
      <c r="DS233" s="22"/>
      <c r="DT233" s="22"/>
      <c r="DU233" s="22"/>
      <c r="DV233" s="22"/>
      <c r="DW233" s="22"/>
      <c r="DX233" s="22"/>
      <c r="DY233" s="22"/>
      <c r="DZ233" s="22"/>
      <c r="EA233" s="22"/>
      <c r="EB233" s="22"/>
      <c r="EC233" s="22"/>
      <c r="ED233" s="22"/>
      <c r="EE233" s="22"/>
      <c r="EF233" s="22"/>
      <c r="EG233" s="22"/>
      <c r="EH233" s="22"/>
      <c r="EI233" s="22"/>
      <c r="EJ233" s="22"/>
      <c r="EK233" s="22"/>
      <c r="EL233" s="22"/>
      <c r="EM233" s="22"/>
      <c r="EN233" s="22"/>
      <c r="EO233" s="22"/>
      <c r="EP233" s="22"/>
      <c r="EQ233" s="22"/>
      <c r="ER233" s="22"/>
      <c r="ES233" s="22"/>
      <c r="ET233" s="22"/>
      <c r="EU233" s="22"/>
      <c r="EV233" s="22"/>
      <c r="EW233" s="22"/>
      <c r="EX233" s="22"/>
      <c r="EY233" s="22"/>
      <c r="EZ233" s="22"/>
      <c r="FA233" s="22"/>
      <c r="FB233" s="22"/>
      <c r="FC233" s="22"/>
      <c r="FD233" s="22"/>
      <c r="FE233" s="22"/>
      <c r="FF233" s="22"/>
      <c r="FG233" s="22"/>
      <c r="FH233" s="22"/>
      <c r="FI233" s="22"/>
      <c r="FJ233" s="22"/>
      <c r="FK233" s="22"/>
      <c r="FL233" s="22"/>
      <c r="FM233" s="22"/>
      <c r="FN233" s="22"/>
      <c r="FO233" s="22"/>
      <c r="FP233" s="22"/>
      <c r="FQ233" s="22"/>
      <c r="FR233" s="22"/>
      <c r="FS233" s="22"/>
      <c r="FT233" s="22"/>
      <c r="FU233" s="22"/>
      <c r="FV233" s="22"/>
      <c r="FW233" s="22"/>
      <c r="FX233" s="22"/>
      <c r="FY233" s="22"/>
      <c r="FZ233" s="22"/>
      <c r="GA233" s="22"/>
      <c r="GB233" s="22"/>
      <c r="GC233" s="22"/>
      <c r="GD233" s="22"/>
      <c r="GE233" s="22"/>
      <c r="GF233" s="22"/>
      <c r="GG233" s="22"/>
      <c r="GH233" s="22"/>
      <c r="GI233" s="22"/>
      <c r="GJ233" s="22"/>
      <c r="GK233" s="22"/>
      <c r="GL233" s="22"/>
      <c r="GM233" s="22"/>
      <c r="GN233" s="22"/>
      <c r="GO233" s="22"/>
      <c r="GP233" s="22"/>
      <c r="GQ233" s="22"/>
      <c r="GR233" s="22"/>
      <c r="GS233" s="22"/>
      <c r="GT233" s="22"/>
      <c r="GU233" s="22"/>
      <c r="GV233" s="22"/>
      <c r="GW233" s="22"/>
      <c r="GX233" s="22"/>
      <c r="GY233" s="22"/>
      <c r="GZ233" s="22"/>
      <c r="HA233" s="22"/>
      <c r="HB233" s="22"/>
      <c r="HC233" s="22"/>
      <c r="HD233" s="22"/>
      <c r="HE233" s="22"/>
      <c r="HF233" s="22"/>
      <c r="HG233" s="22"/>
      <c r="HH233" s="22"/>
      <c r="HI233" s="22"/>
      <c r="HJ233" s="22"/>
      <c r="HK233" s="22"/>
      <c r="HL233" s="22"/>
      <c r="HM233" s="22"/>
      <c r="HN233" s="22"/>
      <c r="HO233" s="22"/>
      <c r="HP233" s="22"/>
      <c r="HQ233" s="22"/>
      <c r="HR233" s="22"/>
      <c r="HS233" s="22"/>
      <c r="HT233" s="22"/>
      <c r="HU233" s="22"/>
      <c r="HV233" s="22"/>
      <c r="HW233" s="22"/>
      <c r="HX233" s="22"/>
      <c r="HY233" s="22"/>
      <c r="HZ233" s="22"/>
      <c r="IA233" s="22"/>
      <c r="IB233" s="22"/>
      <c r="IC233" s="22"/>
      <c r="ID233" s="22"/>
      <c r="IE233" s="22"/>
      <c r="IF233" s="22"/>
      <c r="IG233" s="22"/>
      <c r="IH233" s="22"/>
      <c r="II233" s="22"/>
      <c r="IJ233" s="22"/>
    </row>
    <row r="234" spans="1:244" ht="16.5" hidden="1" customHeight="1" x14ac:dyDescent="0.25">
      <c r="A234" s="857" t="s">
        <v>29</v>
      </c>
      <c r="B234" s="858"/>
      <c r="C234" s="10" t="s">
        <v>37</v>
      </c>
      <c r="D234" s="275"/>
      <c r="E234" s="175"/>
      <c r="F234" s="687"/>
      <c r="G234" s="668"/>
      <c r="H234" s="501" t="e">
        <f t="shared" si="25"/>
        <v>#DIV/0!</v>
      </c>
      <c r="I234" s="563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  <c r="BS234" s="22"/>
      <c r="BT234" s="22"/>
      <c r="BU234" s="22"/>
      <c r="BV234" s="22"/>
      <c r="BW234" s="22"/>
      <c r="BX234" s="22"/>
      <c r="BY234" s="22"/>
      <c r="BZ234" s="22"/>
      <c r="CA234" s="22"/>
      <c r="CB234" s="22"/>
      <c r="CC234" s="22"/>
      <c r="CD234" s="22"/>
      <c r="CE234" s="22"/>
      <c r="CF234" s="22"/>
      <c r="CG234" s="22"/>
      <c r="CH234" s="22"/>
      <c r="CI234" s="22"/>
      <c r="CJ234" s="22"/>
      <c r="CK234" s="22"/>
      <c r="CL234" s="22"/>
      <c r="CM234" s="22"/>
      <c r="CN234" s="22"/>
      <c r="CO234" s="22"/>
      <c r="CP234" s="22"/>
      <c r="CQ234" s="22"/>
      <c r="CR234" s="22"/>
      <c r="CS234" s="22"/>
      <c r="CT234" s="22"/>
      <c r="CU234" s="22"/>
      <c r="CV234" s="22"/>
      <c r="CW234" s="22"/>
      <c r="CX234" s="22"/>
      <c r="CY234" s="22"/>
      <c r="CZ234" s="22"/>
      <c r="DA234" s="22"/>
      <c r="DB234" s="22"/>
      <c r="DC234" s="22"/>
      <c r="DD234" s="22"/>
      <c r="DE234" s="22"/>
      <c r="DF234" s="22"/>
      <c r="DG234" s="22"/>
      <c r="DH234" s="22"/>
      <c r="DI234" s="22"/>
      <c r="DJ234" s="22"/>
      <c r="DK234" s="22"/>
      <c r="DL234" s="22"/>
      <c r="DM234" s="22"/>
      <c r="DN234" s="22"/>
      <c r="DO234" s="22"/>
      <c r="DP234" s="22"/>
      <c r="DQ234" s="22"/>
      <c r="DR234" s="22"/>
      <c r="DS234" s="22"/>
      <c r="DT234" s="22"/>
      <c r="DU234" s="22"/>
      <c r="DV234" s="22"/>
      <c r="DW234" s="22"/>
      <c r="DX234" s="22"/>
      <c r="DY234" s="22"/>
      <c r="DZ234" s="22"/>
      <c r="EA234" s="22"/>
      <c r="EB234" s="22"/>
      <c r="EC234" s="22"/>
      <c r="ED234" s="22"/>
      <c r="EE234" s="22"/>
      <c r="EF234" s="22"/>
      <c r="EG234" s="22"/>
      <c r="EH234" s="22"/>
      <c r="EI234" s="22"/>
      <c r="EJ234" s="22"/>
      <c r="EK234" s="22"/>
      <c r="EL234" s="22"/>
      <c r="EM234" s="22"/>
      <c r="EN234" s="22"/>
      <c r="EO234" s="22"/>
      <c r="EP234" s="22"/>
      <c r="EQ234" s="22"/>
      <c r="ER234" s="22"/>
      <c r="ES234" s="22"/>
      <c r="ET234" s="22"/>
      <c r="EU234" s="22"/>
      <c r="EV234" s="22"/>
      <c r="EW234" s="22"/>
      <c r="EX234" s="22"/>
      <c r="EY234" s="22"/>
      <c r="EZ234" s="22"/>
      <c r="FA234" s="22"/>
      <c r="FB234" s="22"/>
      <c r="FC234" s="22"/>
      <c r="FD234" s="22"/>
      <c r="FE234" s="22"/>
      <c r="FF234" s="22"/>
      <c r="FG234" s="22"/>
      <c r="FH234" s="22"/>
      <c r="FI234" s="22"/>
      <c r="FJ234" s="22"/>
      <c r="FK234" s="22"/>
      <c r="FL234" s="22"/>
      <c r="FM234" s="22"/>
      <c r="FN234" s="22"/>
      <c r="FO234" s="22"/>
      <c r="FP234" s="22"/>
      <c r="FQ234" s="22"/>
      <c r="FR234" s="22"/>
      <c r="FS234" s="22"/>
      <c r="FT234" s="22"/>
      <c r="FU234" s="22"/>
      <c r="FV234" s="22"/>
      <c r="FW234" s="22"/>
      <c r="FX234" s="22"/>
      <c r="FY234" s="22"/>
      <c r="FZ234" s="22"/>
      <c r="GA234" s="22"/>
      <c r="GB234" s="22"/>
      <c r="GC234" s="22"/>
      <c r="GD234" s="22"/>
      <c r="GE234" s="22"/>
      <c r="GF234" s="22"/>
      <c r="GG234" s="22"/>
      <c r="GH234" s="22"/>
      <c r="GI234" s="22"/>
      <c r="GJ234" s="22"/>
      <c r="GK234" s="22"/>
      <c r="GL234" s="22"/>
      <c r="GM234" s="22"/>
      <c r="GN234" s="22"/>
      <c r="GO234" s="22"/>
      <c r="GP234" s="22"/>
      <c r="GQ234" s="22"/>
      <c r="GR234" s="22"/>
      <c r="GS234" s="22"/>
      <c r="GT234" s="22"/>
      <c r="GU234" s="22"/>
      <c r="GV234" s="22"/>
      <c r="GW234" s="22"/>
      <c r="GX234" s="22"/>
      <c r="GY234" s="22"/>
      <c r="GZ234" s="22"/>
      <c r="HA234" s="22"/>
      <c r="HB234" s="22"/>
      <c r="HC234" s="22"/>
      <c r="HD234" s="22"/>
      <c r="HE234" s="22"/>
      <c r="HF234" s="22"/>
      <c r="HG234" s="22"/>
      <c r="HH234" s="22"/>
      <c r="HI234" s="22"/>
      <c r="HJ234" s="22"/>
      <c r="HK234" s="22"/>
      <c r="HL234" s="22"/>
      <c r="HM234" s="22"/>
      <c r="HN234" s="22"/>
      <c r="HO234" s="22"/>
      <c r="HP234" s="22"/>
      <c r="HQ234" s="22"/>
      <c r="HR234" s="22"/>
      <c r="HS234" s="22"/>
      <c r="HT234" s="22"/>
      <c r="HU234" s="22"/>
      <c r="HV234" s="22"/>
      <c r="HW234" s="22"/>
      <c r="HX234" s="22"/>
      <c r="HY234" s="22"/>
      <c r="HZ234" s="22"/>
      <c r="IA234" s="22"/>
      <c r="IB234" s="22"/>
      <c r="IC234" s="22"/>
      <c r="ID234" s="22"/>
      <c r="IE234" s="22"/>
      <c r="IF234" s="22"/>
      <c r="IG234" s="22"/>
      <c r="IH234" s="22"/>
      <c r="II234" s="22"/>
      <c r="IJ234" s="22"/>
    </row>
    <row r="235" spans="1:244" x14ac:dyDescent="0.25">
      <c r="A235" s="857" t="s">
        <v>76</v>
      </c>
      <c r="B235" s="858"/>
      <c r="C235" s="10" t="s">
        <v>37</v>
      </c>
      <c r="D235" s="275">
        <v>4.0000000000000001E-3</v>
      </c>
      <c r="E235" s="175">
        <v>3.8E-3</v>
      </c>
      <c r="F235" s="686">
        <v>0</v>
      </c>
      <c r="G235" s="527">
        <f t="shared" ref="G235" si="33">(F235-D235)/D235*100</f>
        <v>-100</v>
      </c>
      <c r="H235" s="522">
        <f t="shared" si="25"/>
        <v>-100</v>
      </c>
      <c r="I235" s="563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2"/>
      <c r="BT235" s="22"/>
      <c r="BU235" s="22"/>
      <c r="BV235" s="22"/>
      <c r="BW235" s="22"/>
      <c r="BX235" s="22"/>
      <c r="BY235" s="22"/>
      <c r="BZ235" s="22"/>
      <c r="CA235" s="22"/>
      <c r="CB235" s="22"/>
      <c r="CC235" s="22"/>
      <c r="CD235" s="22"/>
      <c r="CE235" s="22"/>
      <c r="CF235" s="22"/>
      <c r="CG235" s="22"/>
      <c r="CH235" s="22"/>
      <c r="CI235" s="22"/>
      <c r="CJ235" s="22"/>
      <c r="CK235" s="22"/>
      <c r="CL235" s="22"/>
      <c r="CM235" s="22"/>
      <c r="CN235" s="22"/>
      <c r="CO235" s="22"/>
      <c r="CP235" s="22"/>
      <c r="CQ235" s="22"/>
      <c r="CR235" s="22"/>
      <c r="CS235" s="22"/>
      <c r="CT235" s="22"/>
      <c r="CU235" s="22"/>
      <c r="CV235" s="22"/>
      <c r="CW235" s="22"/>
      <c r="CX235" s="22"/>
      <c r="CY235" s="22"/>
      <c r="CZ235" s="22"/>
      <c r="DA235" s="22"/>
      <c r="DB235" s="22"/>
      <c r="DC235" s="22"/>
      <c r="DD235" s="22"/>
      <c r="DE235" s="22"/>
      <c r="DF235" s="22"/>
      <c r="DG235" s="22"/>
      <c r="DH235" s="22"/>
      <c r="DI235" s="22"/>
      <c r="DJ235" s="22"/>
      <c r="DK235" s="22"/>
      <c r="DL235" s="22"/>
      <c r="DM235" s="22"/>
      <c r="DN235" s="22"/>
      <c r="DO235" s="22"/>
      <c r="DP235" s="22"/>
      <c r="DQ235" s="22"/>
      <c r="DR235" s="22"/>
      <c r="DS235" s="22"/>
      <c r="DT235" s="22"/>
      <c r="DU235" s="22"/>
      <c r="DV235" s="22"/>
      <c r="DW235" s="22"/>
      <c r="DX235" s="22"/>
      <c r="DY235" s="22"/>
      <c r="DZ235" s="22"/>
      <c r="EA235" s="22"/>
      <c r="EB235" s="22"/>
      <c r="EC235" s="22"/>
      <c r="ED235" s="22"/>
      <c r="EE235" s="22"/>
      <c r="EF235" s="22"/>
      <c r="EG235" s="22"/>
      <c r="EH235" s="22"/>
      <c r="EI235" s="22"/>
      <c r="EJ235" s="22"/>
      <c r="EK235" s="22"/>
      <c r="EL235" s="22"/>
      <c r="EM235" s="22"/>
      <c r="EN235" s="22"/>
      <c r="EO235" s="22"/>
      <c r="EP235" s="22"/>
      <c r="EQ235" s="22"/>
      <c r="ER235" s="22"/>
      <c r="ES235" s="22"/>
      <c r="ET235" s="22"/>
      <c r="EU235" s="22"/>
      <c r="EV235" s="22"/>
      <c r="EW235" s="22"/>
      <c r="EX235" s="22"/>
      <c r="EY235" s="22"/>
      <c r="EZ235" s="22"/>
      <c r="FA235" s="22"/>
      <c r="FB235" s="22"/>
      <c r="FC235" s="22"/>
      <c r="FD235" s="22"/>
      <c r="FE235" s="22"/>
      <c r="FF235" s="22"/>
      <c r="FG235" s="22"/>
      <c r="FH235" s="22"/>
      <c r="FI235" s="22"/>
      <c r="FJ235" s="22"/>
      <c r="FK235" s="22"/>
      <c r="FL235" s="22"/>
      <c r="FM235" s="22"/>
      <c r="FN235" s="22"/>
      <c r="FO235" s="22"/>
      <c r="FP235" s="22"/>
      <c r="FQ235" s="22"/>
      <c r="FR235" s="22"/>
      <c r="FS235" s="22"/>
      <c r="FT235" s="22"/>
      <c r="FU235" s="22"/>
      <c r="FV235" s="22"/>
      <c r="FW235" s="22"/>
      <c r="FX235" s="22"/>
      <c r="FY235" s="22"/>
      <c r="FZ235" s="22"/>
      <c r="GA235" s="22"/>
      <c r="GB235" s="22"/>
      <c r="GC235" s="22"/>
      <c r="GD235" s="22"/>
      <c r="GE235" s="22"/>
      <c r="GF235" s="22"/>
      <c r="GG235" s="22"/>
      <c r="GH235" s="22"/>
      <c r="GI235" s="22"/>
      <c r="GJ235" s="22"/>
      <c r="GK235" s="22"/>
      <c r="GL235" s="22"/>
      <c r="GM235" s="22"/>
      <c r="GN235" s="22"/>
      <c r="GO235" s="22"/>
      <c r="GP235" s="22"/>
      <c r="GQ235" s="22"/>
      <c r="GR235" s="22"/>
      <c r="GS235" s="22"/>
      <c r="GT235" s="22"/>
      <c r="GU235" s="22"/>
      <c r="GV235" s="22"/>
      <c r="GW235" s="22"/>
      <c r="GX235" s="22"/>
      <c r="GY235" s="22"/>
      <c r="GZ235" s="22"/>
      <c r="HA235" s="22"/>
      <c r="HB235" s="22"/>
      <c r="HC235" s="22"/>
      <c r="HD235" s="22"/>
      <c r="HE235" s="22"/>
      <c r="HF235" s="22"/>
      <c r="HG235" s="22"/>
      <c r="HH235" s="22"/>
      <c r="HI235" s="22"/>
      <c r="HJ235" s="22"/>
      <c r="HK235" s="22"/>
      <c r="HL235" s="22"/>
      <c r="HM235" s="22"/>
      <c r="HN235" s="22"/>
      <c r="HO235" s="22"/>
      <c r="HP235" s="22"/>
      <c r="HQ235" s="22"/>
      <c r="HR235" s="22"/>
      <c r="HS235" s="22"/>
      <c r="HT235" s="22"/>
      <c r="HU235" s="22"/>
      <c r="HV235" s="22"/>
      <c r="HW235" s="22"/>
      <c r="HX235" s="22"/>
      <c r="HY235" s="22"/>
      <c r="HZ235" s="22"/>
      <c r="IA235" s="22"/>
      <c r="IB235" s="22"/>
      <c r="IC235" s="22"/>
      <c r="ID235" s="22"/>
      <c r="IE235" s="22"/>
      <c r="IF235" s="22"/>
      <c r="IG235" s="22"/>
      <c r="IH235" s="22"/>
      <c r="II235" s="22"/>
      <c r="IJ235" s="22"/>
    </row>
    <row r="236" spans="1:244" ht="16.5" hidden="1" customHeight="1" x14ac:dyDescent="0.25">
      <c r="A236" s="857" t="s">
        <v>31</v>
      </c>
      <c r="B236" s="858"/>
      <c r="C236" s="10" t="s">
        <v>37</v>
      </c>
      <c r="D236" s="275"/>
      <c r="E236" s="37"/>
      <c r="F236" s="687"/>
      <c r="G236" s="668"/>
      <c r="H236" s="501"/>
      <c r="I236" s="35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  <c r="BS236" s="22"/>
      <c r="BT236" s="22"/>
      <c r="BU236" s="22"/>
      <c r="BV236" s="22"/>
      <c r="BW236" s="22"/>
      <c r="BX236" s="22"/>
      <c r="BY236" s="22"/>
      <c r="BZ236" s="22"/>
      <c r="CA236" s="22"/>
      <c r="CB236" s="22"/>
      <c r="CC236" s="22"/>
      <c r="CD236" s="22"/>
      <c r="CE236" s="22"/>
      <c r="CF236" s="22"/>
      <c r="CG236" s="22"/>
      <c r="CH236" s="22"/>
      <c r="CI236" s="22"/>
      <c r="CJ236" s="22"/>
      <c r="CK236" s="22"/>
      <c r="CL236" s="22"/>
      <c r="CM236" s="22"/>
      <c r="CN236" s="22"/>
      <c r="CO236" s="22"/>
      <c r="CP236" s="22"/>
      <c r="CQ236" s="22"/>
      <c r="CR236" s="22"/>
      <c r="CS236" s="22"/>
      <c r="CT236" s="22"/>
      <c r="CU236" s="22"/>
      <c r="CV236" s="22"/>
      <c r="CW236" s="22"/>
      <c r="CX236" s="22"/>
      <c r="CY236" s="22"/>
      <c r="CZ236" s="22"/>
      <c r="DA236" s="22"/>
      <c r="DB236" s="22"/>
      <c r="DC236" s="22"/>
      <c r="DD236" s="22"/>
      <c r="DE236" s="22"/>
      <c r="DF236" s="22"/>
      <c r="DG236" s="22"/>
      <c r="DH236" s="22"/>
      <c r="DI236" s="22"/>
      <c r="DJ236" s="22"/>
      <c r="DK236" s="22"/>
      <c r="DL236" s="22"/>
      <c r="DM236" s="22"/>
      <c r="DN236" s="22"/>
      <c r="DO236" s="22"/>
      <c r="DP236" s="22"/>
      <c r="DQ236" s="22"/>
      <c r="DR236" s="22"/>
      <c r="DS236" s="22"/>
      <c r="DT236" s="22"/>
      <c r="DU236" s="22"/>
      <c r="DV236" s="22"/>
      <c r="DW236" s="22"/>
      <c r="DX236" s="22"/>
      <c r="DY236" s="22"/>
      <c r="DZ236" s="22"/>
      <c r="EA236" s="22"/>
      <c r="EB236" s="22"/>
      <c r="EC236" s="22"/>
      <c r="ED236" s="22"/>
      <c r="EE236" s="22"/>
      <c r="EF236" s="22"/>
      <c r="EG236" s="22"/>
      <c r="EH236" s="22"/>
      <c r="EI236" s="22"/>
      <c r="EJ236" s="22"/>
      <c r="EK236" s="22"/>
      <c r="EL236" s="22"/>
      <c r="EM236" s="22"/>
      <c r="EN236" s="22"/>
      <c r="EO236" s="22"/>
      <c r="EP236" s="22"/>
      <c r="EQ236" s="22"/>
      <c r="ER236" s="22"/>
      <c r="ES236" s="22"/>
      <c r="ET236" s="22"/>
      <c r="EU236" s="22"/>
      <c r="EV236" s="22"/>
      <c r="EW236" s="22"/>
      <c r="EX236" s="22"/>
      <c r="EY236" s="22"/>
      <c r="EZ236" s="22"/>
      <c r="FA236" s="22"/>
      <c r="FB236" s="22"/>
      <c r="FC236" s="22"/>
      <c r="FD236" s="22"/>
      <c r="FE236" s="22"/>
      <c r="FF236" s="22"/>
      <c r="FG236" s="22"/>
      <c r="FH236" s="22"/>
      <c r="FI236" s="22"/>
      <c r="FJ236" s="22"/>
      <c r="FK236" s="22"/>
      <c r="FL236" s="22"/>
      <c r="FM236" s="22"/>
      <c r="FN236" s="22"/>
      <c r="FO236" s="22"/>
      <c r="FP236" s="22"/>
      <c r="FQ236" s="22"/>
      <c r="FR236" s="22"/>
      <c r="FS236" s="22"/>
      <c r="FT236" s="22"/>
      <c r="FU236" s="22"/>
      <c r="FV236" s="22"/>
      <c r="FW236" s="22"/>
      <c r="FX236" s="22"/>
      <c r="FY236" s="22"/>
      <c r="FZ236" s="22"/>
      <c r="GA236" s="22"/>
      <c r="GB236" s="22"/>
      <c r="GC236" s="22"/>
      <c r="GD236" s="22"/>
      <c r="GE236" s="22"/>
      <c r="GF236" s="22"/>
      <c r="GG236" s="22"/>
      <c r="GH236" s="22"/>
      <c r="GI236" s="22"/>
      <c r="GJ236" s="22"/>
      <c r="GK236" s="22"/>
      <c r="GL236" s="22"/>
      <c r="GM236" s="22"/>
      <c r="GN236" s="22"/>
      <c r="GO236" s="22"/>
      <c r="GP236" s="22"/>
      <c r="GQ236" s="22"/>
      <c r="GR236" s="22"/>
      <c r="GS236" s="22"/>
      <c r="GT236" s="22"/>
      <c r="GU236" s="22"/>
      <c r="GV236" s="22"/>
      <c r="GW236" s="22"/>
      <c r="GX236" s="22"/>
      <c r="GY236" s="22"/>
      <c r="GZ236" s="22"/>
      <c r="HA236" s="22"/>
      <c r="HB236" s="22"/>
      <c r="HC236" s="22"/>
      <c r="HD236" s="22"/>
      <c r="HE236" s="22"/>
      <c r="HF236" s="22"/>
      <c r="HG236" s="22"/>
      <c r="HH236" s="22"/>
      <c r="HI236" s="22"/>
      <c r="HJ236" s="22"/>
      <c r="HK236" s="22"/>
      <c r="HL236" s="22"/>
      <c r="HM236" s="22"/>
      <c r="HN236" s="22"/>
      <c r="HO236" s="22"/>
      <c r="HP236" s="22"/>
      <c r="HQ236" s="22"/>
      <c r="HR236" s="22"/>
      <c r="HS236" s="22"/>
      <c r="HT236" s="22"/>
      <c r="HU236" s="22"/>
      <c r="HV236" s="22"/>
      <c r="HW236" s="22"/>
      <c r="HX236" s="22"/>
      <c r="HY236" s="22"/>
      <c r="HZ236" s="22"/>
      <c r="IA236" s="22"/>
      <c r="IB236" s="22"/>
      <c r="IC236" s="22"/>
      <c r="ID236" s="22"/>
      <c r="IE236" s="22"/>
      <c r="IF236" s="22"/>
      <c r="IG236" s="22"/>
      <c r="IH236" s="22"/>
      <c r="II236" s="22"/>
      <c r="IJ236" s="22"/>
    </row>
    <row r="237" spans="1:244" ht="16.5" hidden="1" customHeight="1" x14ac:dyDescent="0.25">
      <c r="A237" s="857" t="s">
        <v>77</v>
      </c>
      <c r="B237" s="858"/>
      <c r="C237" s="10" t="s">
        <v>37</v>
      </c>
      <c r="D237" s="275"/>
      <c r="E237" s="37"/>
      <c r="F237" s="687"/>
      <c r="G237" s="668"/>
      <c r="H237" s="501"/>
      <c r="I237" s="35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  <c r="CG237" s="22"/>
      <c r="CH237" s="22"/>
      <c r="CI237" s="22"/>
      <c r="CJ237" s="22"/>
      <c r="CK237" s="22"/>
      <c r="CL237" s="22"/>
      <c r="CM237" s="22"/>
      <c r="CN237" s="22"/>
      <c r="CO237" s="22"/>
      <c r="CP237" s="22"/>
      <c r="CQ237" s="22"/>
      <c r="CR237" s="22"/>
      <c r="CS237" s="22"/>
      <c r="CT237" s="22"/>
      <c r="CU237" s="22"/>
      <c r="CV237" s="22"/>
      <c r="CW237" s="22"/>
      <c r="CX237" s="22"/>
      <c r="CY237" s="22"/>
      <c r="CZ237" s="22"/>
      <c r="DA237" s="22"/>
      <c r="DB237" s="22"/>
      <c r="DC237" s="22"/>
      <c r="DD237" s="22"/>
      <c r="DE237" s="22"/>
      <c r="DF237" s="22"/>
      <c r="DG237" s="22"/>
      <c r="DH237" s="22"/>
      <c r="DI237" s="22"/>
      <c r="DJ237" s="22"/>
      <c r="DK237" s="22"/>
      <c r="DL237" s="22"/>
      <c r="DM237" s="22"/>
      <c r="DN237" s="22"/>
      <c r="DO237" s="22"/>
      <c r="DP237" s="22"/>
      <c r="DQ237" s="22"/>
      <c r="DR237" s="22"/>
      <c r="DS237" s="22"/>
      <c r="DT237" s="22"/>
      <c r="DU237" s="22"/>
      <c r="DV237" s="22"/>
      <c r="DW237" s="22"/>
      <c r="DX237" s="22"/>
      <c r="DY237" s="22"/>
      <c r="DZ237" s="22"/>
      <c r="EA237" s="22"/>
      <c r="EB237" s="22"/>
      <c r="EC237" s="22"/>
      <c r="ED237" s="22"/>
      <c r="EE237" s="22"/>
      <c r="EF237" s="22"/>
      <c r="EG237" s="22"/>
      <c r="EH237" s="22"/>
      <c r="EI237" s="22"/>
      <c r="EJ237" s="22"/>
      <c r="EK237" s="22"/>
      <c r="EL237" s="22"/>
      <c r="EM237" s="22"/>
      <c r="EN237" s="22"/>
      <c r="EO237" s="22"/>
      <c r="EP237" s="22"/>
      <c r="EQ237" s="22"/>
      <c r="ER237" s="22"/>
      <c r="ES237" s="22"/>
      <c r="ET237" s="22"/>
      <c r="EU237" s="22"/>
      <c r="EV237" s="22"/>
      <c r="EW237" s="22"/>
      <c r="EX237" s="22"/>
      <c r="EY237" s="22"/>
      <c r="EZ237" s="22"/>
      <c r="FA237" s="22"/>
      <c r="FB237" s="22"/>
      <c r="FC237" s="22"/>
      <c r="FD237" s="22"/>
      <c r="FE237" s="22"/>
      <c r="FF237" s="22"/>
      <c r="FG237" s="22"/>
      <c r="FH237" s="22"/>
      <c r="FI237" s="22"/>
      <c r="FJ237" s="22"/>
      <c r="FK237" s="22"/>
      <c r="FL237" s="22"/>
      <c r="FM237" s="22"/>
      <c r="FN237" s="22"/>
      <c r="FO237" s="22"/>
      <c r="FP237" s="22"/>
      <c r="FQ237" s="22"/>
      <c r="FR237" s="22"/>
      <c r="FS237" s="22"/>
      <c r="FT237" s="22"/>
      <c r="FU237" s="22"/>
      <c r="FV237" s="22"/>
      <c r="FW237" s="22"/>
      <c r="FX237" s="22"/>
      <c r="FY237" s="22"/>
      <c r="FZ237" s="22"/>
      <c r="GA237" s="22"/>
      <c r="GB237" s="22"/>
      <c r="GC237" s="22"/>
      <c r="GD237" s="22"/>
      <c r="GE237" s="22"/>
      <c r="GF237" s="22"/>
      <c r="GG237" s="22"/>
      <c r="GH237" s="22"/>
      <c r="GI237" s="22"/>
      <c r="GJ237" s="22"/>
      <c r="GK237" s="22"/>
      <c r="GL237" s="22"/>
      <c r="GM237" s="22"/>
      <c r="GN237" s="22"/>
      <c r="GO237" s="22"/>
      <c r="GP237" s="22"/>
      <c r="GQ237" s="22"/>
      <c r="GR237" s="22"/>
      <c r="GS237" s="22"/>
      <c r="GT237" s="22"/>
      <c r="GU237" s="22"/>
      <c r="GV237" s="22"/>
      <c r="GW237" s="22"/>
      <c r="GX237" s="22"/>
      <c r="GY237" s="22"/>
      <c r="GZ237" s="22"/>
      <c r="HA237" s="22"/>
      <c r="HB237" s="22"/>
      <c r="HC237" s="22"/>
      <c r="HD237" s="22"/>
      <c r="HE237" s="22"/>
      <c r="HF237" s="22"/>
      <c r="HG237" s="22"/>
      <c r="HH237" s="22"/>
      <c r="HI237" s="22"/>
      <c r="HJ237" s="22"/>
      <c r="HK237" s="22"/>
      <c r="HL237" s="22"/>
      <c r="HM237" s="22"/>
      <c r="HN237" s="22"/>
      <c r="HO237" s="22"/>
      <c r="HP237" s="22"/>
      <c r="HQ237" s="22"/>
      <c r="HR237" s="22"/>
      <c r="HS237" s="22"/>
      <c r="HT237" s="22"/>
      <c r="HU237" s="22"/>
      <c r="HV237" s="22"/>
      <c r="HW237" s="22"/>
      <c r="HX237" s="22"/>
      <c r="HY237" s="22"/>
      <c r="HZ237" s="22"/>
      <c r="IA237" s="22"/>
      <c r="IB237" s="22"/>
      <c r="IC237" s="22"/>
      <c r="ID237" s="22"/>
      <c r="IE237" s="22"/>
      <c r="IF237" s="22"/>
      <c r="IG237" s="22"/>
      <c r="IH237" s="22"/>
      <c r="II237" s="22"/>
      <c r="IJ237" s="22"/>
    </row>
    <row r="238" spans="1:244" x14ac:dyDescent="0.25">
      <c r="A238" s="919" t="s">
        <v>78</v>
      </c>
      <c r="B238" s="920"/>
      <c r="C238" s="10" t="s">
        <v>37</v>
      </c>
      <c r="D238" s="275"/>
      <c r="E238" s="37"/>
      <c r="F238" s="687"/>
      <c r="G238" s="667"/>
      <c r="H238" s="501"/>
      <c r="I238" s="35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  <c r="BS238" s="22"/>
      <c r="BT238" s="22"/>
      <c r="BU238" s="22"/>
      <c r="BV238" s="22"/>
      <c r="BW238" s="22"/>
      <c r="BX238" s="22"/>
      <c r="BY238" s="22"/>
      <c r="BZ238" s="22"/>
      <c r="CA238" s="22"/>
      <c r="CB238" s="22"/>
      <c r="CC238" s="22"/>
      <c r="CD238" s="22"/>
      <c r="CE238" s="22"/>
      <c r="CF238" s="22"/>
      <c r="CG238" s="22"/>
      <c r="CH238" s="22"/>
      <c r="CI238" s="22"/>
      <c r="CJ238" s="22"/>
      <c r="CK238" s="22"/>
      <c r="CL238" s="22"/>
      <c r="CM238" s="22"/>
      <c r="CN238" s="22"/>
      <c r="CO238" s="22"/>
      <c r="CP238" s="22"/>
      <c r="CQ238" s="22"/>
      <c r="CR238" s="22"/>
      <c r="CS238" s="22"/>
      <c r="CT238" s="22"/>
      <c r="CU238" s="22"/>
      <c r="CV238" s="22"/>
      <c r="CW238" s="22"/>
      <c r="CX238" s="22"/>
      <c r="CY238" s="22"/>
      <c r="CZ238" s="22"/>
      <c r="DA238" s="22"/>
      <c r="DB238" s="22"/>
      <c r="DC238" s="22"/>
      <c r="DD238" s="22"/>
      <c r="DE238" s="22"/>
      <c r="DF238" s="22"/>
      <c r="DG238" s="22"/>
      <c r="DH238" s="22"/>
      <c r="DI238" s="22"/>
      <c r="DJ238" s="22"/>
      <c r="DK238" s="22"/>
      <c r="DL238" s="22"/>
      <c r="DM238" s="22"/>
      <c r="DN238" s="22"/>
      <c r="DO238" s="22"/>
      <c r="DP238" s="22"/>
      <c r="DQ238" s="22"/>
      <c r="DR238" s="22"/>
      <c r="DS238" s="22"/>
      <c r="DT238" s="22"/>
      <c r="DU238" s="22"/>
      <c r="DV238" s="22"/>
      <c r="DW238" s="22"/>
      <c r="DX238" s="22"/>
      <c r="DY238" s="22"/>
      <c r="DZ238" s="22"/>
      <c r="EA238" s="22"/>
      <c r="EB238" s="22"/>
      <c r="EC238" s="22"/>
      <c r="ED238" s="22"/>
      <c r="EE238" s="22"/>
      <c r="EF238" s="22"/>
      <c r="EG238" s="22"/>
      <c r="EH238" s="22"/>
      <c r="EI238" s="22"/>
      <c r="EJ238" s="22"/>
      <c r="EK238" s="22"/>
      <c r="EL238" s="22"/>
      <c r="EM238" s="22"/>
      <c r="EN238" s="22"/>
      <c r="EO238" s="22"/>
      <c r="EP238" s="22"/>
      <c r="EQ238" s="22"/>
      <c r="ER238" s="22"/>
      <c r="ES238" s="22"/>
      <c r="ET238" s="22"/>
      <c r="EU238" s="22"/>
      <c r="EV238" s="22"/>
      <c r="EW238" s="22"/>
      <c r="EX238" s="22"/>
      <c r="EY238" s="22"/>
      <c r="EZ238" s="22"/>
      <c r="FA238" s="22"/>
      <c r="FB238" s="22"/>
      <c r="FC238" s="22"/>
      <c r="FD238" s="22"/>
      <c r="FE238" s="22"/>
      <c r="FF238" s="22"/>
      <c r="FG238" s="22"/>
      <c r="FH238" s="22"/>
      <c r="FI238" s="22"/>
      <c r="FJ238" s="22"/>
      <c r="FK238" s="22"/>
      <c r="FL238" s="22"/>
      <c r="FM238" s="22"/>
      <c r="FN238" s="22"/>
      <c r="FO238" s="22"/>
      <c r="FP238" s="22"/>
      <c r="FQ238" s="22"/>
      <c r="FR238" s="22"/>
      <c r="FS238" s="22"/>
      <c r="FT238" s="22"/>
      <c r="FU238" s="22"/>
      <c r="FV238" s="22"/>
      <c r="FW238" s="22"/>
      <c r="FX238" s="22"/>
      <c r="FY238" s="22"/>
      <c r="FZ238" s="22"/>
      <c r="GA238" s="22"/>
      <c r="GB238" s="22"/>
      <c r="GC238" s="22"/>
      <c r="GD238" s="22"/>
      <c r="GE238" s="22"/>
      <c r="GF238" s="22"/>
      <c r="GG238" s="22"/>
      <c r="GH238" s="22"/>
      <c r="GI238" s="22"/>
      <c r="GJ238" s="22"/>
      <c r="GK238" s="22"/>
      <c r="GL238" s="22"/>
      <c r="GM238" s="22"/>
      <c r="GN238" s="22"/>
      <c r="GO238" s="22"/>
      <c r="GP238" s="22"/>
      <c r="GQ238" s="22"/>
      <c r="GR238" s="22"/>
      <c r="GS238" s="22"/>
      <c r="GT238" s="22"/>
      <c r="GU238" s="22"/>
      <c r="GV238" s="22"/>
      <c r="GW238" s="22"/>
      <c r="GX238" s="22"/>
      <c r="GY238" s="22"/>
      <c r="GZ238" s="22"/>
      <c r="HA238" s="22"/>
      <c r="HB238" s="22"/>
      <c r="HC238" s="22"/>
      <c r="HD238" s="22"/>
      <c r="HE238" s="22"/>
      <c r="HF238" s="22"/>
      <c r="HG238" s="22"/>
      <c r="HH238" s="22"/>
      <c r="HI238" s="22"/>
      <c r="HJ238" s="22"/>
      <c r="HK238" s="22"/>
      <c r="HL238" s="22"/>
      <c r="HM238" s="22"/>
      <c r="HN238" s="22"/>
      <c r="HO238" s="22"/>
      <c r="HP238" s="22"/>
      <c r="HQ238" s="22"/>
      <c r="HR238" s="22"/>
      <c r="HS238" s="22"/>
      <c r="HT238" s="22"/>
      <c r="HU238" s="22"/>
      <c r="HV238" s="22"/>
      <c r="HW238" s="22"/>
      <c r="HX238" s="22"/>
      <c r="HY238" s="22"/>
      <c r="HZ238" s="22"/>
      <c r="IA238" s="22"/>
      <c r="IB238" s="22"/>
      <c r="IC238" s="22"/>
      <c r="ID238" s="22"/>
      <c r="IE238" s="22"/>
      <c r="IF238" s="22"/>
      <c r="IG238" s="22"/>
      <c r="IH238" s="22"/>
      <c r="II238" s="22"/>
      <c r="IJ238" s="22"/>
    </row>
    <row r="239" spans="1:244" x14ac:dyDescent="0.25">
      <c r="A239" s="857" t="s">
        <v>23</v>
      </c>
      <c r="B239" s="858"/>
      <c r="C239" s="10" t="s">
        <v>19</v>
      </c>
      <c r="D239" s="275">
        <v>0.44</v>
      </c>
      <c r="E239" s="179"/>
      <c r="F239" s="687"/>
      <c r="G239" s="527">
        <f t="shared" ref="G239:G240" si="34">(F239-D239)/D239*100</f>
        <v>-100</v>
      </c>
      <c r="H239" s="522" t="e">
        <f t="shared" ref="H239:H240" si="35">(F239-E239)/E239*100</f>
        <v>#DIV/0!</v>
      </c>
      <c r="I239" s="35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  <c r="BS239" s="22"/>
      <c r="BT239" s="22"/>
      <c r="BU239" s="22"/>
      <c r="BV239" s="22"/>
      <c r="BW239" s="22"/>
      <c r="BX239" s="22"/>
      <c r="BY239" s="22"/>
      <c r="BZ239" s="22"/>
      <c r="CA239" s="22"/>
      <c r="CB239" s="22"/>
      <c r="CC239" s="22"/>
      <c r="CD239" s="22"/>
      <c r="CE239" s="22"/>
      <c r="CF239" s="22"/>
      <c r="CG239" s="22"/>
      <c r="CH239" s="22"/>
      <c r="CI239" s="22"/>
      <c r="CJ239" s="22"/>
      <c r="CK239" s="22"/>
      <c r="CL239" s="22"/>
      <c r="CM239" s="22"/>
      <c r="CN239" s="22"/>
      <c r="CO239" s="22"/>
      <c r="CP239" s="22"/>
      <c r="CQ239" s="22"/>
      <c r="CR239" s="22"/>
      <c r="CS239" s="22"/>
      <c r="CT239" s="22"/>
      <c r="CU239" s="22"/>
      <c r="CV239" s="22"/>
      <c r="CW239" s="22"/>
      <c r="CX239" s="22"/>
      <c r="CY239" s="22"/>
      <c r="CZ239" s="22"/>
      <c r="DA239" s="22"/>
      <c r="DB239" s="22"/>
      <c r="DC239" s="22"/>
      <c r="DD239" s="22"/>
      <c r="DE239" s="22"/>
      <c r="DF239" s="22"/>
      <c r="DG239" s="22"/>
      <c r="DH239" s="22"/>
      <c r="DI239" s="22"/>
      <c r="DJ239" s="22"/>
      <c r="DK239" s="22"/>
      <c r="DL239" s="22"/>
      <c r="DM239" s="22"/>
      <c r="DN239" s="22"/>
      <c r="DO239" s="22"/>
      <c r="DP239" s="22"/>
      <c r="DQ239" s="22"/>
      <c r="DR239" s="22"/>
      <c r="DS239" s="22"/>
      <c r="DT239" s="22"/>
      <c r="DU239" s="22"/>
      <c r="DV239" s="22"/>
      <c r="DW239" s="22"/>
      <c r="DX239" s="22"/>
      <c r="DY239" s="22"/>
      <c r="DZ239" s="22"/>
      <c r="EA239" s="22"/>
      <c r="EB239" s="22"/>
      <c r="EC239" s="22"/>
      <c r="ED239" s="22"/>
      <c r="EE239" s="22"/>
      <c r="EF239" s="22"/>
      <c r="EG239" s="22"/>
      <c r="EH239" s="22"/>
      <c r="EI239" s="22"/>
      <c r="EJ239" s="22"/>
      <c r="EK239" s="22"/>
      <c r="EL239" s="22"/>
      <c r="EM239" s="22"/>
      <c r="EN239" s="22"/>
      <c r="EO239" s="22"/>
      <c r="EP239" s="22"/>
      <c r="EQ239" s="22"/>
      <c r="ER239" s="22"/>
      <c r="ES239" s="22"/>
      <c r="ET239" s="22"/>
      <c r="EU239" s="22"/>
      <c r="EV239" s="22"/>
      <c r="EW239" s="22"/>
      <c r="EX239" s="22"/>
      <c r="EY239" s="22"/>
      <c r="EZ239" s="22"/>
      <c r="FA239" s="22"/>
      <c r="FB239" s="22"/>
      <c r="FC239" s="22"/>
      <c r="FD239" s="22"/>
      <c r="FE239" s="22"/>
      <c r="FF239" s="22"/>
      <c r="FG239" s="22"/>
      <c r="FH239" s="22"/>
      <c r="FI239" s="22"/>
      <c r="FJ239" s="22"/>
      <c r="FK239" s="22"/>
      <c r="FL239" s="22"/>
      <c r="FM239" s="22"/>
      <c r="FN239" s="22"/>
      <c r="FO239" s="22"/>
      <c r="FP239" s="22"/>
      <c r="FQ239" s="22"/>
      <c r="FR239" s="22"/>
      <c r="FS239" s="22"/>
      <c r="FT239" s="22"/>
      <c r="FU239" s="22"/>
      <c r="FV239" s="22"/>
      <c r="FW239" s="22"/>
      <c r="FX239" s="22"/>
      <c r="FY239" s="22"/>
      <c r="FZ239" s="22"/>
      <c r="GA239" s="22"/>
      <c r="GB239" s="22"/>
      <c r="GC239" s="22"/>
      <c r="GD239" s="22"/>
      <c r="GE239" s="22"/>
      <c r="GF239" s="22"/>
      <c r="GG239" s="22"/>
      <c r="GH239" s="22"/>
      <c r="GI239" s="22"/>
      <c r="GJ239" s="22"/>
      <c r="GK239" s="22"/>
      <c r="GL239" s="22"/>
      <c r="GM239" s="22"/>
      <c r="GN239" s="22"/>
      <c r="GO239" s="22"/>
      <c r="GP239" s="22"/>
      <c r="GQ239" s="22"/>
      <c r="GR239" s="22"/>
      <c r="GS239" s="22"/>
      <c r="GT239" s="22"/>
      <c r="GU239" s="22"/>
      <c r="GV239" s="22"/>
      <c r="GW239" s="22"/>
      <c r="GX239" s="22"/>
      <c r="GY239" s="22"/>
      <c r="GZ239" s="22"/>
      <c r="HA239" s="22"/>
      <c r="HB239" s="22"/>
      <c r="HC239" s="22"/>
      <c r="HD239" s="22"/>
      <c r="HE239" s="22"/>
      <c r="HF239" s="22"/>
      <c r="HG239" s="22"/>
      <c r="HH239" s="22"/>
      <c r="HI239" s="22"/>
      <c r="HJ239" s="22"/>
      <c r="HK239" s="22"/>
      <c r="HL239" s="22"/>
      <c r="HM239" s="22"/>
      <c r="HN239" s="22"/>
      <c r="HO239" s="22"/>
      <c r="HP239" s="22"/>
      <c r="HQ239" s="22"/>
      <c r="HR239" s="22"/>
      <c r="HS239" s="22"/>
      <c r="HT239" s="22"/>
      <c r="HU239" s="22"/>
      <c r="HV239" s="22"/>
      <c r="HW239" s="22"/>
      <c r="HX239" s="22"/>
      <c r="HY239" s="22"/>
      <c r="HZ239" s="22"/>
      <c r="IA239" s="22"/>
      <c r="IB239" s="22"/>
      <c r="IC239" s="22"/>
      <c r="ID239" s="22"/>
      <c r="IE239" s="22"/>
      <c r="IF239" s="22"/>
      <c r="IG239" s="22"/>
      <c r="IH239" s="22"/>
      <c r="II239" s="22"/>
      <c r="IJ239" s="22"/>
    </row>
    <row r="240" spans="1:244" x14ac:dyDescent="0.25">
      <c r="A240" s="857" t="s">
        <v>24</v>
      </c>
      <c r="B240" s="858"/>
      <c r="C240" s="10" t="s">
        <v>37</v>
      </c>
      <c r="D240" s="275"/>
      <c r="E240" s="179"/>
      <c r="F240" s="687"/>
      <c r="G240" s="527" t="e">
        <f t="shared" si="34"/>
        <v>#DIV/0!</v>
      </c>
      <c r="H240" s="522" t="e">
        <f t="shared" si="35"/>
        <v>#DIV/0!</v>
      </c>
      <c r="I240" s="35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  <c r="BS240" s="22"/>
      <c r="BT240" s="22"/>
      <c r="BU240" s="22"/>
      <c r="BV240" s="22"/>
      <c r="BW240" s="22"/>
      <c r="BX240" s="22"/>
      <c r="BY240" s="22"/>
      <c r="BZ240" s="22"/>
      <c r="CA240" s="22"/>
      <c r="CB240" s="22"/>
      <c r="CC240" s="22"/>
      <c r="CD240" s="22"/>
      <c r="CE240" s="22"/>
      <c r="CF240" s="22"/>
      <c r="CG240" s="22"/>
      <c r="CH240" s="22"/>
      <c r="CI240" s="22"/>
      <c r="CJ240" s="22"/>
      <c r="CK240" s="22"/>
      <c r="CL240" s="22"/>
      <c r="CM240" s="22"/>
      <c r="CN240" s="22"/>
      <c r="CO240" s="22"/>
      <c r="CP240" s="22"/>
      <c r="CQ240" s="22"/>
      <c r="CR240" s="22"/>
      <c r="CS240" s="22"/>
      <c r="CT240" s="22"/>
      <c r="CU240" s="22"/>
      <c r="CV240" s="22"/>
      <c r="CW240" s="22"/>
      <c r="CX240" s="22"/>
      <c r="CY240" s="22"/>
      <c r="CZ240" s="22"/>
      <c r="DA240" s="22"/>
      <c r="DB240" s="22"/>
      <c r="DC240" s="22"/>
      <c r="DD240" s="22"/>
      <c r="DE240" s="22"/>
      <c r="DF240" s="22"/>
      <c r="DG240" s="22"/>
      <c r="DH240" s="22"/>
      <c r="DI240" s="22"/>
      <c r="DJ240" s="22"/>
      <c r="DK240" s="22"/>
      <c r="DL240" s="22"/>
      <c r="DM240" s="22"/>
      <c r="DN240" s="22"/>
      <c r="DO240" s="22"/>
      <c r="DP240" s="22"/>
      <c r="DQ240" s="22"/>
      <c r="DR240" s="22"/>
      <c r="DS240" s="22"/>
      <c r="DT240" s="22"/>
      <c r="DU240" s="22"/>
      <c r="DV240" s="22"/>
      <c r="DW240" s="22"/>
      <c r="DX240" s="22"/>
      <c r="DY240" s="22"/>
      <c r="DZ240" s="22"/>
      <c r="EA240" s="22"/>
      <c r="EB240" s="22"/>
      <c r="EC240" s="22"/>
      <c r="ED240" s="22"/>
      <c r="EE240" s="22"/>
      <c r="EF240" s="22"/>
      <c r="EG240" s="22"/>
      <c r="EH240" s="22"/>
      <c r="EI240" s="22"/>
      <c r="EJ240" s="22"/>
      <c r="EK240" s="22"/>
      <c r="EL240" s="22"/>
      <c r="EM240" s="22"/>
      <c r="EN240" s="22"/>
      <c r="EO240" s="22"/>
      <c r="EP240" s="22"/>
      <c r="EQ240" s="22"/>
      <c r="ER240" s="22"/>
      <c r="ES240" s="22"/>
      <c r="ET240" s="22"/>
      <c r="EU240" s="22"/>
      <c r="EV240" s="22"/>
      <c r="EW240" s="22"/>
      <c r="EX240" s="22"/>
      <c r="EY240" s="22"/>
      <c r="EZ240" s="22"/>
      <c r="FA240" s="22"/>
      <c r="FB240" s="22"/>
      <c r="FC240" s="22"/>
      <c r="FD240" s="22"/>
      <c r="FE240" s="22"/>
      <c r="FF240" s="22"/>
      <c r="FG240" s="22"/>
      <c r="FH240" s="22"/>
      <c r="FI240" s="22"/>
      <c r="FJ240" s="22"/>
      <c r="FK240" s="22"/>
      <c r="FL240" s="22"/>
      <c r="FM240" s="22"/>
      <c r="FN240" s="22"/>
      <c r="FO240" s="22"/>
      <c r="FP240" s="22"/>
      <c r="FQ240" s="22"/>
      <c r="FR240" s="22"/>
      <c r="FS240" s="22"/>
      <c r="FT240" s="22"/>
      <c r="FU240" s="22"/>
      <c r="FV240" s="22"/>
      <c r="FW240" s="22"/>
      <c r="FX240" s="22"/>
      <c r="FY240" s="22"/>
      <c r="FZ240" s="22"/>
      <c r="GA240" s="22"/>
      <c r="GB240" s="22"/>
      <c r="GC240" s="22"/>
      <c r="GD240" s="22"/>
      <c r="GE240" s="22"/>
      <c r="GF240" s="22"/>
      <c r="GG240" s="22"/>
      <c r="GH240" s="22"/>
      <c r="GI240" s="22"/>
      <c r="GJ240" s="22"/>
      <c r="GK240" s="22"/>
      <c r="GL240" s="22"/>
      <c r="GM240" s="22"/>
      <c r="GN240" s="22"/>
      <c r="GO240" s="22"/>
      <c r="GP240" s="22"/>
      <c r="GQ240" s="22"/>
      <c r="GR240" s="22"/>
      <c r="GS240" s="22"/>
      <c r="GT240" s="22"/>
      <c r="GU240" s="22"/>
      <c r="GV240" s="22"/>
      <c r="GW240" s="22"/>
      <c r="GX240" s="22"/>
      <c r="GY240" s="22"/>
      <c r="GZ240" s="22"/>
      <c r="HA240" s="22"/>
      <c r="HB240" s="22"/>
      <c r="HC240" s="22"/>
      <c r="HD240" s="22"/>
      <c r="HE240" s="22"/>
      <c r="HF240" s="22"/>
      <c r="HG240" s="22"/>
      <c r="HH240" s="22"/>
      <c r="HI240" s="22"/>
      <c r="HJ240" s="22"/>
      <c r="HK240" s="22"/>
      <c r="HL240" s="22"/>
      <c r="HM240" s="22"/>
      <c r="HN240" s="22"/>
      <c r="HO240" s="22"/>
      <c r="HP240" s="22"/>
      <c r="HQ240" s="22"/>
      <c r="HR240" s="22"/>
      <c r="HS240" s="22"/>
      <c r="HT240" s="22"/>
      <c r="HU240" s="22"/>
      <c r="HV240" s="22"/>
      <c r="HW240" s="22"/>
      <c r="HX240" s="22"/>
      <c r="HY240" s="22"/>
      <c r="HZ240" s="22"/>
      <c r="IA240" s="22"/>
      <c r="IB240" s="22"/>
      <c r="IC240" s="22"/>
      <c r="ID240" s="22"/>
      <c r="IE240" s="22"/>
      <c r="IF240" s="22"/>
      <c r="IG240" s="22"/>
      <c r="IH240" s="22"/>
      <c r="II240" s="22"/>
      <c r="IJ240" s="22"/>
    </row>
    <row r="241" spans="1:244" x14ac:dyDescent="0.25">
      <c r="A241" s="857" t="s">
        <v>25</v>
      </c>
      <c r="B241" s="858"/>
      <c r="C241" s="10" t="s">
        <v>37</v>
      </c>
      <c r="D241" s="275">
        <v>0.42</v>
      </c>
      <c r="E241" s="179">
        <v>0.41799999999999998</v>
      </c>
      <c r="F241" s="688">
        <v>0.5</v>
      </c>
      <c r="G241" s="667">
        <f>(F241-D241)/D241*100</f>
        <v>19.047619047619051</v>
      </c>
      <c r="H241" s="501">
        <f t="shared" si="25"/>
        <v>19.617224880382782</v>
      </c>
      <c r="I241" s="35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  <c r="BS241" s="22"/>
      <c r="BT241" s="22"/>
      <c r="BU241" s="22"/>
      <c r="BV241" s="22"/>
      <c r="BW241" s="22"/>
      <c r="BX241" s="22"/>
      <c r="BY241" s="22"/>
      <c r="BZ241" s="22"/>
      <c r="CA241" s="22"/>
      <c r="CB241" s="22"/>
      <c r="CC241" s="22"/>
      <c r="CD241" s="22"/>
      <c r="CE241" s="22"/>
      <c r="CF241" s="22"/>
      <c r="CG241" s="22"/>
      <c r="CH241" s="22"/>
      <c r="CI241" s="22"/>
      <c r="CJ241" s="22"/>
      <c r="CK241" s="22"/>
      <c r="CL241" s="22"/>
      <c r="CM241" s="22"/>
      <c r="CN241" s="22"/>
      <c r="CO241" s="22"/>
      <c r="CP241" s="22"/>
      <c r="CQ241" s="22"/>
      <c r="CR241" s="22"/>
      <c r="CS241" s="22"/>
      <c r="CT241" s="22"/>
      <c r="CU241" s="22"/>
      <c r="CV241" s="22"/>
      <c r="CW241" s="22"/>
      <c r="CX241" s="22"/>
      <c r="CY241" s="22"/>
      <c r="CZ241" s="22"/>
      <c r="DA241" s="22"/>
      <c r="DB241" s="22"/>
      <c r="DC241" s="22"/>
      <c r="DD241" s="22"/>
      <c r="DE241" s="22"/>
      <c r="DF241" s="22"/>
      <c r="DG241" s="22"/>
      <c r="DH241" s="22"/>
      <c r="DI241" s="22"/>
      <c r="DJ241" s="22"/>
      <c r="DK241" s="22"/>
      <c r="DL241" s="22"/>
      <c r="DM241" s="22"/>
      <c r="DN241" s="22"/>
      <c r="DO241" s="22"/>
      <c r="DP241" s="22"/>
      <c r="DQ241" s="22"/>
      <c r="DR241" s="22"/>
      <c r="DS241" s="22"/>
      <c r="DT241" s="22"/>
      <c r="DU241" s="22"/>
      <c r="DV241" s="22"/>
      <c r="DW241" s="22"/>
      <c r="DX241" s="22"/>
      <c r="DY241" s="22"/>
      <c r="DZ241" s="22"/>
      <c r="EA241" s="22"/>
      <c r="EB241" s="22"/>
      <c r="EC241" s="22"/>
      <c r="ED241" s="22"/>
      <c r="EE241" s="22"/>
      <c r="EF241" s="22"/>
      <c r="EG241" s="22"/>
      <c r="EH241" s="22"/>
      <c r="EI241" s="22"/>
      <c r="EJ241" s="22"/>
      <c r="EK241" s="22"/>
      <c r="EL241" s="22"/>
      <c r="EM241" s="22"/>
      <c r="EN241" s="22"/>
      <c r="EO241" s="22"/>
      <c r="EP241" s="22"/>
      <c r="EQ241" s="22"/>
      <c r="ER241" s="22"/>
      <c r="ES241" s="22"/>
      <c r="ET241" s="22"/>
      <c r="EU241" s="22"/>
      <c r="EV241" s="22"/>
      <c r="EW241" s="22"/>
      <c r="EX241" s="22"/>
      <c r="EY241" s="22"/>
      <c r="EZ241" s="22"/>
      <c r="FA241" s="22"/>
      <c r="FB241" s="22"/>
      <c r="FC241" s="22"/>
      <c r="FD241" s="22"/>
      <c r="FE241" s="22"/>
      <c r="FF241" s="22"/>
      <c r="FG241" s="22"/>
      <c r="FH241" s="22"/>
      <c r="FI241" s="22"/>
      <c r="FJ241" s="22"/>
      <c r="FK241" s="22"/>
      <c r="FL241" s="22"/>
      <c r="FM241" s="22"/>
      <c r="FN241" s="22"/>
      <c r="FO241" s="22"/>
      <c r="FP241" s="22"/>
      <c r="FQ241" s="22"/>
      <c r="FR241" s="22"/>
      <c r="FS241" s="22"/>
      <c r="FT241" s="22"/>
      <c r="FU241" s="22"/>
      <c r="FV241" s="22"/>
      <c r="FW241" s="22"/>
      <c r="FX241" s="22"/>
      <c r="FY241" s="22"/>
      <c r="FZ241" s="22"/>
      <c r="GA241" s="22"/>
      <c r="GB241" s="22"/>
      <c r="GC241" s="22"/>
      <c r="GD241" s="22"/>
      <c r="GE241" s="22"/>
      <c r="GF241" s="22"/>
      <c r="GG241" s="22"/>
      <c r="GH241" s="22"/>
      <c r="GI241" s="22"/>
      <c r="GJ241" s="22"/>
      <c r="GK241" s="22"/>
      <c r="GL241" s="22"/>
      <c r="GM241" s="22"/>
      <c r="GN241" s="22"/>
      <c r="GO241" s="22"/>
      <c r="GP241" s="22"/>
      <c r="GQ241" s="22"/>
      <c r="GR241" s="22"/>
      <c r="GS241" s="22"/>
      <c r="GT241" s="22"/>
      <c r="GU241" s="22"/>
      <c r="GV241" s="22"/>
      <c r="GW241" s="22"/>
      <c r="GX241" s="22"/>
      <c r="GY241" s="22"/>
      <c r="GZ241" s="22"/>
      <c r="HA241" s="22"/>
      <c r="HB241" s="22"/>
      <c r="HC241" s="22"/>
      <c r="HD241" s="22"/>
      <c r="HE241" s="22"/>
      <c r="HF241" s="22"/>
      <c r="HG241" s="22"/>
      <c r="HH241" s="22"/>
      <c r="HI241" s="22"/>
      <c r="HJ241" s="22"/>
      <c r="HK241" s="22"/>
      <c r="HL241" s="22"/>
      <c r="HM241" s="22"/>
      <c r="HN241" s="22"/>
      <c r="HO241" s="22"/>
      <c r="HP241" s="22"/>
      <c r="HQ241" s="22"/>
      <c r="HR241" s="22"/>
      <c r="HS241" s="22"/>
      <c r="HT241" s="22"/>
      <c r="HU241" s="22"/>
      <c r="HV241" s="22"/>
      <c r="HW241" s="22"/>
      <c r="HX241" s="22"/>
      <c r="HY241" s="22"/>
      <c r="HZ241" s="22"/>
      <c r="IA241" s="22"/>
      <c r="IB241" s="22"/>
      <c r="IC241" s="22"/>
      <c r="ID241" s="22"/>
      <c r="IE241" s="22"/>
      <c r="IF241" s="22"/>
      <c r="IG241" s="22"/>
      <c r="IH241" s="22"/>
      <c r="II241" s="22"/>
      <c r="IJ241" s="22"/>
    </row>
    <row r="242" spans="1:244" hidden="1" x14ac:dyDescent="0.25">
      <c r="A242" s="857" t="s">
        <v>26</v>
      </c>
      <c r="B242" s="858"/>
      <c r="C242" s="10" t="s">
        <v>37</v>
      </c>
      <c r="D242" s="275"/>
      <c r="E242" s="37"/>
      <c r="F242" s="37"/>
      <c r="G242" s="254"/>
      <c r="H242" s="254"/>
      <c r="I242" s="35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/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22"/>
      <c r="BS242" s="22"/>
      <c r="BT242" s="22"/>
      <c r="BU242" s="22"/>
      <c r="BV242" s="22"/>
      <c r="BW242" s="22"/>
      <c r="BX242" s="22"/>
      <c r="BY242" s="22"/>
      <c r="BZ242" s="22"/>
      <c r="CA242" s="22"/>
      <c r="CB242" s="22"/>
      <c r="CC242" s="22"/>
      <c r="CD242" s="22"/>
      <c r="CE242" s="22"/>
      <c r="CF242" s="22"/>
      <c r="CG242" s="22"/>
      <c r="CH242" s="22"/>
      <c r="CI242" s="22"/>
      <c r="CJ242" s="22"/>
      <c r="CK242" s="22"/>
      <c r="CL242" s="22"/>
      <c r="CM242" s="22"/>
      <c r="CN242" s="22"/>
      <c r="CO242" s="22"/>
      <c r="CP242" s="22"/>
      <c r="CQ242" s="22"/>
      <c r="CR242" s="22"/>
      <c r="CS242" s="22"/>
      <c r="CT242" s="22"/>
      <c r="CU242" s="22"/>
      <c r="CV242" s="22"/>
      <c r="CW242" s="22"/>
      <c r="CX242" s="22"/>
      <c r="CY242" s="22"/>
      <c r="CZ242" s="22"/>
      <c r="DA242" s="22"/>
      <c r="DB242" s="22"/>
      <c r="DC242" s="22"/>
      <c r="DD242" s="22"/>
      <c r="DE242" s="22"/>
      <c r="DF242" s="22"/>
      <c r="DG242" s="22"/>
      <c r="DH242" s="22"/>
      <c r="DI242" s="22"/>
      <c r="DJ242" s="22"/>
      <c r="DK242" s="22"/>
      <c r="DL242" s="22"/>
      <c r="DM242" s="22"/>
      <c r="DN242" s="22"/>
      <c r="DO242" s="22"/>
      <c r="DP242" s="22"/>
      <c r="DQ242" s="22"/>
      <c r="DR242" s="22"/>
      <c r="DS242" s="22"/>
      <c r="DT242" s="22"/>
      <c r="DU242" s="22"/>
      <c r="DV242" s="22"/>
      <c r="DW242" s="22"/>
      <c r="DX242" s="22"/>
      <c r="DY242" s="22"/>
      <c r="DZ242" s="22"/>
      <c r="EA242" s="22"/>
      <c r="EB242" s="22"/>
      <c r="EC242" s="22"/>
      <c r="ED242" s="22"/>
      <c r="EE242" s="22"/>
      <c r="EF242" s="22"/>
      <c r="EG242" s="22"/>
      <c r="EH242" s="22"/>
      <c r="EI242" s="22"/>
      <c r="EJ242" s="22"/>
      <c r="EK242" s="22"/>
      <c r="EL242" s="22"/>
      <c r="EM242" s="22"/>
      <c r="EN242" s="22"/>
      <c r="EO242" s="22"/>
      <c r="EP242" s="22"/>
      <c r="EQ242" s="22"/>
      <c r="ER242" s="22"/>
      <c r="ES242" s="22"/>
      <c r="ET242" s="22"/>
      <c r="EU242" s="22"/>
      <c r="EV242" s="22"/>
      <c r="EW242" s="22"/>
      <c r="EX242" s="22"/>
      <c r="EY242" s="22"/>
      <c r="EZ242" s="22"/>
      <c r="FA242" s="22"/>
      <c r="FB242" s="22"/>
      <c r="FC242" s="22"/>
      <c r="FD242" s="22"/>
      <c r="FE242" s="22"/>
      <c r="FF242" s="22"/>
      <c r="FG242" s="22"/>
      <c r="FH242" s="22"/>
      <c r="FI242" s="22"/>
      <c r="FJ242" s="22"/>
      <c r="FK242" s="22"/>
      <c r="FL242" s="22"/>
      <c r="FM242" s="22"/>
      <c r="FN242" s="22"/>
      <c r="FO242" s="22"/>
      <c r="FP242" s="22"/>
      <c r="FQ242" s="22"/>
      <c r="FR242" s="22"/>
      <c r="FS242" s="22"/>
      <c r="FT242" s="22"/>
      <c r="FU242" s="22"/>
      <c r="FV242" s="22"/>
      <c r="FW242" s="22"/>
      <c r="FX242" s="22"/>
      <c r="FY242" s="22"/>
      <c r="FZ242" s="22"/>
      <c r="GA242" s="22"/>
      <c r="GB242" s="22"/>
      <c r="GC242" s="22"/>
      <c r="GD242" s="22"/>
      <c r="GE242" s="22"/>
      <c r="GF242" s="22"/>
      <c r="GG242" s="22"/>
      <c r="GH242" s="22"/>
      <c r="GI242" s="22"/>
      <c r="GJ242" s="22"/>
      <c r="GK242" s="22"/>
      <c r="GL242" s="22"/>
      <c r="GM242" s="22"/>
      <c r="GN242" s="22"/>
      <c r="GO242" s="22"/>
      <c r="GP242" s="22"/>
      <c r="GQ242" s="22"/>
      <c r="GR242" s="22"/>
      <c r="GS242" s="22"/>
      <c r="GT242" s="22"/>
      <c r="GU242" s="22"/>
      <c r="GV242" s="22"/>
      <c r="GW242" s="22"/>
      <c r="GX242" s="22"/>
      <c r="GY242" s="22"/>
      <c r="GZ242" s="22"/>
      <c r="HA242" s="22"/>
      <c r="HB242" s="22"/>
      <c r="HC242" s="22"/>
      <c r="HD242" s="22"/>
      <c r="HE242" s="22"/>
      <c r="HF242" s="22"/>
      <c r="HG242" s="22"/>
      <c r="HH242" s="22"/>
      <c r="HI242" s="22"/>
      <c r="HJ242" s="22"/>
      <c r="HK242" s="22"/>
      <c r="HL242" s="22"/>
      <c r="HM242" s="22"/>
      <c r="HN242" s="22"/>
      <c r="HO242" s="22"/>
      <c r="HP242" s="22"/>
      <c r="HQ242" s="22"/>
      <c r="HR242" s="22"/>
      <c r="HS242" s="22"/>
      <c r="HT242" s="22"/>
      <c r="HU242" s="22"/>
      <c r="HV242" s="22"/>
      <c r="HW242" s="22"/>
      <c r="HX242" s="22"/>
      <c r="HY242" s="22"/>
      <c r="HZ242" s="22"/>
      <c r="IA242" s="22"/>
      <c r="IB242" s="22"/>
      <c r="IC242" s="22"/>
      <c r="ID242" s="22"/>
      <c r="IE242" s="22"/>
      <c r="IF242" s="22"/>
      <c r="IG242" s="22"/>
      <c r="IH242" s="22"/>
      <c r="II242" s="22"/>
      <c r="IJ242" s="22"/>
    </row>
    <row r="243" spans="1:244" x14ac:dyDescent="0.25">
      <c r="A243" s="711"/>
      <c r="B243" s="711"/>
      <c r="C243" s="712"/>
      <c r="D243" s="713"/>
      <c r="E243" s="714"/>
      <c r="F243" s="714"/>
      <c r="G243" s="715"/>
      <c r="H243" s="715"/>
      <c r="I243" s="716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  <c r="BT243" s="22"/>
      <c r="BU243" s="22"/>
      <c r="BV243" s="22"/>
      <c r="BW243" s="22"/>
      <c r="BX243" s="22"/>
      <c r="BY243" s="22"/>
      <c r="BZ243" s="22"/>
      <c r="CA243" s="22"/>
      <c r="CB243" s="22"/>
      <c r="CC243" s="22"/>
      <c r="CD243" s="22"/>
      <c r="CE243" s="22"/>
      <c r="CF243" s="22"/>
      <c r="CG243" s="22"/>
      <c r="CH243" s="22"/>
      <c r="CI243" s="22"/>
      <c r="CJ243" s="22"/>
      <c r="CK243" s="22"/>
      <c r="CL243" s="22"/>
      <c r="CM243" s="22"/>
      <c r="CN243" s="22"/>
      <c r="CO243" s="22"/>
      <c r="CP243" s="22"/>
      <c r="CQ243" s="22"/>
      <c r="CR243" s="22"/>
      <c r="CS243" s="22"/>
      <c r="CT243" s="22"/>
      <c r="CU243" s="22"/>
      <c r="CV243" s="22"/>
      <c r="CW243" s="22"/>
      <c r="CX243" s="22"/>
      <c r="CY243" s="22"/>
      <c r="CZ243" s="22"/>
      <c r="DA243" s="22"/>
      <c r="DB243" s="22"/>
      <c r="DC243" s="22"/>
      <c r="DD243" s="22"/>
      <c r="DE243" s="22"/>
      <c r="DF243" s="22"/>
      <c r="DG243" s="22"/>
      <c r="DH243" s="22"/>
      <c r="DI243" s="22"/>
      <c r="DJ243" s="22"/>
      <c r="DK243" s="22"/>
      <c r="DL243" s="22"/>
      <c r="DM243" s="22"/>
      <c r="DN243" s="22"/>
      <c r="DO243" s="22"/>
      <c r="DP243" s="22"/>
      <c r="DQ243" s="22"/>
      <c r="DR243" s="22"/>
      <c r="DS243" s="22"/>
      <c r="DT243" s="22"/>
      <c r="DU243" s="22"/>
      <c r="DV243" s="22"/>
      <c r="DW243" s="22"/>
      <c r="DX243" s="22"/>
      <c r="DY243" s="22"/>
      <c r="DZ243" s="22"/>
      <c r="EA243" s="22"/>
      <c r="EB243" s="22"/>
      <c r="EC243" s="22"/>
      <c r="ED243" s="22"/>
      <c r="EE243" s="22"/>
      <c r="EF243" s="22"/>
      <c r="EG243" s="22"/>
      <c r="EH243" s="22"/>
      <c r="EI243" s="22"/>
      <c r="EJ243" s="22"/>
      <c r="EK243" s="22"/>
      <c r="EL243" s="22"/>
      <c r="EM243" s="22"/>
      <c r="EN243" s="22"/>
      <c r="EO243" s="22"/>
      <c r="EP243" s="22"/>
      <c r="EQ243" s="22"/>
      <c r="ER243" s="22"/>
      <c r="ES243" s="22"/>
      <c r="ET243" s="22"/>
      <c r="EU243" s="22"/>
      <c r="EV243" s="22"/>
      <c r="EW243" s="22"/>
      <c r="EX243" s="22"/>
      <c r="EY243" s="22"/>
      <c r="EZ243" s="22"/>
      <c r="FA243" s="22"/>
      <c r="FB243" s="22"/>
      <c r="FC243" s="22"/>
      <c r="FD243" s="22"/>
      <c r="FE243" s="22"/>
      <c r="FF243" s="22"/>
      <c r="FG243" s="22"/>
      <c r="FH243" s="22"/>
      <c r="FI243" s="22"/>
      <c r="FJ243" s="22"/>
      <c r="FK243" s="22"/>
      <c r="FL243" s="22"/>
      <c r="FM243" s="22"/>
      <c r="FN243" s="22"/>
      <c r="FO243" s="22"/>
      <c r="FP243" s="22"/>
      <c r="FQ243" s="22"/>
      <c r="FR243" s="22"/>
      <c r="FS243" s="22"/>
      <c r="FT243" s="22"/>
      <c r="FU243" s="22"/>
      <c r="FV243" s="22"/>
      <c r="FW243" s="22"/>
      <c r="FX243" s="22"/>
      <c r="FY243" s="22"/>
      <c r="FZ243" s="22"/>
      <c r="GA243" s="22"/>
      <c r="GB243" s="22"/>
      <c r="GC243" s="22"/>
      <c r="GD243" s="22"/>
      <c r="GE243" s="22"/>
      <c r="GF243" s="22"/>
      <c r="GG243" s="22"/>
      <c r="GH243" s="22"/>
      <c r="GI243" s="22"/>
      <c r="GJ243" s="22"/>
      <c r="GK243" s="22"/>
      <c r="GL243" s="22"/>
      <c r="GM243" s="22"/>
      <c r="GN243" s="22"/>
      <c r="GO243" s="22"/>
      <c r="GP243" s="22"/>
      <c r="GQ243" s="22"/>
      <c r="GR243" s="22"/>
      <c r="GS243" s="22"/>
      <c r="GT243" s="22"/>
      <c r="GU243" s="22"/>
      <c r="GV243" s="22"/>
      <c r="GW243" s="22"/>
      <c r="GX243" s="22"/>
      <c r="GY243" s="22"/>
      <c r="GZ243" s="22"/>
      <c r="HA243" s="22"/>
      <c r="HB243" s="22"/>
      <c r="HC243" s="22"/>
      <c r="HD243" s="22"/>
      <c r="HE243" s="22"/>
      <c r="HF243" s="22"/>
      <c r="HG243" s="22"/>
      <c r="HH243" s="22"/>
      <c r="HI243" s="22"/>
      <c r="HJ243" s="22"/>
      <c r="HK243" s="22"/>
      <c r="HL243" s="22"/>
      <c r="HM243" s="22"/>
      <c r="HN243" s="22"/>
      <c r="HO243" s="22"/>
      <c r="HP243" s="22"/>
      <c r="HQ243" s="22"/>
      <c r="HR243" s="22"/>
      <c r="HS243" s="22"/>
      <c r="HT243" s="22"/>
      <c r="HU243" s="22"/>
      <c r="HV243" s="22"/>
      <c r="HW243" s="22"/>
      <c r="HX243" s="22"/>
      <c r="HY243" s="22"/>
      <c r="HZ243" s="22"/>
      <c r="IA243" s="22"/>
      <c r="IB243" s="22"/>
      <c r="IC243" s="22"/>
      <c r="ID243" s="22"/>
      <c r="IE243" s="22"/>
      <c r="IF243" s="22"/>
      <c r="IG243" s="22"/>
      <c r="IH243" s="22"/>
      <c r="II243" s="22"/>
      <c r="IJ243" s="22"/>
    </row>
    <row r="244" spans="1:244" s="41" customFormat="1" ht="18.75" x14ac:dyDescent="0.3">
      <c r="B244" s="42"/>
      <c r="D244" s="922" t="s">
        <v>503</v>
      </c>
      <c r="E244" s="922"/>
      <c r="F244" s="922"/>
      <c r="G244" s="922"/>
      <c r="H244" s="922"/>
      <c r="I244" s="922"/>
      <c r="K244" s="43"/>
      <c r="U244" s="44"/>
      <c r="V244" s="44"/>
    </row>
    <row r="245" spans="1:244" s="41" customFormat="1" ht="15.75" x14ac:dyDescent="0.25">
      <c r="A245" s="860"/>
      <c r="B245" s="860"/>
      <c r="D245" s="923" t="s">
        <v>84</v>
      </c>
      <c r="E245" s="923"/>
      <c r="F245" s="923"/>
      <c r="G245" s="923"/>
      <c r="H245" s="923"/>
      <c r="I245" s="923"/>
      <c r="J245" s="579"/>
      <c r="K245" s="579"/>
    </row>
    <row r="246" spans="1:244" s="41" customFormat="1" ht="15.75" x14ac:dyDescent="0.25">
      <c r="A246" s="861"/>
      <c r="B246" s="861"/>
      <c r="D246" s="861"/>
      <c r="E246" s="861"/>
      <c r="F246" s="861"/>
      <c r="G246" s="861"/>
      <c r="H246" s="861"/>
      <c r="I246" s="861"/>
      <c r="K246" s="46"/>
    </row>
    <row r="247" spans="1:244" s="41" customFormat="1" ht="15.75" x14ac:dyDescent="0.25">
      <c r="E247" s="498"/>
      <c r="F247" s="498"/>
    </row>
    <row r="248" spans="1:244" s="41" customFormat="1" ht="15.75" x14ac:dyDescent="0.25">
      <c r="E248" s="498"/>
      <c r="F248" s="498"/>
    </row>
    <row r="249" spans="1:244" s="41" customFormat="1" ht="15.75" x14ac:dyDescent="0.25">
      <c r="E249" s="498"/>
      <c r="F249" s="498"/>
    </row>
    <row r="250" spans="1:244" s="48" customFormat="1" ht="15.75" x14ac:dyDescent="0.25">
      <c r="A250" s="862"/>
      <c r="B250" s="862"/>
      <c r="D250" s="862" t="s">
        <v>495</v>
      </c>
      <c r="E250" s="862"/>
      <c r="F250" s="862"/>
      <c r="G250" s="862"/>
      <c r="H250" s="862"/>
      <c r="I250" s="862"/>
      <c r="K250" s="49"/>
    </row>
  </sheetData>
  <autoFilter ref="A9:B246">
    <filterColumn colId="0" showButton="0"/>
  </autoFilter>
  <mergeCells count="260">
    <mergeCell ref="B1:F4"/>
    <mergeCell ref="G1:H1"/>
    <mergeCell ref="G2:H2"/>
    <mergeCell ref="G3:H3"/>
    <mergeCell ref="G4:H4"/>
    <mergeCell ref="F6:F7"/>
    <mergeCell ref="G6:G7"/>
    <mergeCell ref="I6:I7"/>
    <mergeCell ref="A20:B20"/>
    <mergeCell ref="A1:A4"/>
    <mergeCell ref="E6:E7"/>
    <mergeCell ref="H6:H7"/>
    <mergeCell ref="A8:B8"/>
    <mergeCell ref="A9:B9"/>
    <mergeCell ref="A10:B10"/>
    <mergeCell ref="A11:B11"/>
    <mergeCell ref="A12:B12"/>
    <mergeCell ref="A13:B13"/>
    <mergeCell ref="A6:B7"/>
    <mergeCell ref="C6:C7"/>
    <mergeCell ref="D6:D7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30:B30"/>
    <mergeCell ref="A31:B31"/>
    <mergeCell ref="A32:B32"/>
    <mergeCell ref="A33:B33"/>
    <mergeCell ref="A37:A40"/>
    <mergeCell ref="B37:F40"/>
    <mergeCell ref="A44:B44"/>
    <mergeCell ref="A45:B45"/>
    <mergeCell ref="A46:B46"/>
    <mergeCell ref="A47:B47"/>
    <mergeCell ref="A48:B48"/>
    <mergeCell ref="A49:B49"/>
    <mergeCell ref="A34:B34"/>
    <mergeCell ref="A35:B35"/>
    <mergeCell ref="A36:B36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74:B74"/>
    <mergeCell ref="A75:B75"/>
    <mergeCell ref="A76:B76"/>
    <mergeCell ref="A77:B77"/>
    <mergeCell ref="A78:B78"/>
    <mergeCell ref="A85:B85"/>
    <mergeCell ref="A84:B84"/>
    <mergeCell ref="A79:A82"/>
    <mergeCell ref="B79:F8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24:B124"/>
    <mergeCell ref="A125:B125"/>
    <mergeCell ref="A126:B126"/>
    <mergeCell ref="A127:B127"/>
    <mergeCell ref="A110:B110"/>
    <mergeCell ref="A111:B111"/>
    <mergeCell ref="A112:B112"/>
    <mergeCell ref="A113:B113"/>
    <mergeCell ref="A114:B114"/>
    <mergeCell ref="A115:B11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64:B164"/>
    <mergeCell ref="A172:B172"/>
    <mergeCell ref="A173:B173"/>
    <mergeCell ref="A174:B174"/>
    <mergeCell ref="A175:B175"/>
    <mergeCell ref="A176:B176"/>
    <mergeCell ref="A171:B171"/>
    <mergeCell ref="A166:A169"/>
    <mergeCell ref="B166:F169"/>
    <mergeCell ref="A183:B183"/>
    <mergeCell ref="A184:B184"/>
    <mergeCell ref="A185:B185"/>
    <mergeCell ref="A186:B186"/>
    <mergeCell ref="A187:B187"/>
    <mergeCell ref="A188:B188"/>
    <mergeCell ref="A177:B177"/>
    <mergeCell ref="A178:B178"/>
    <mergeCell ref="A179:B179"/>
    <mergeCell ref="A180:B180"/>
    <mergeCell ref="A181:B181"/>
    <mergeCell ref="A182:B182"/>
    <mergeCell ref="A195:B195"/>
    <mergeCell ref="A196:B196"/>
    <mergeCell ref="A197:B197"/>
    <mergeCell ref="A198:B198"/>
    <mergeCell ref="A199:B199"/>
    <mergeCell ref="A200:B200"/>
    <mergeCell ref="A189:B189"/>
    <mergeCell ref="A190:B190"/>
    <mergeCell ref="A191:B191"/>
    <mergeCell ref="A192:B192"/>
    <mergeCell ref="A193:B193"/>
    <mergeCell ref="A194:B194"/>
    <mergeCell ref="A227:B227"/>
    <mergeCell ref="A228:B228"/>
    <mergeCell ref="A229:B229"/>
    <mergeCell ref="A230:B230"/>
    <mergeCell ref="A231:B231"/>
    <mergeCell ref="A213:B213"/>
    <mergeCell ref="A221:B221"/>
    <mergeCell ref="A222:B222"/>
    <mergeCell ref="A223:B223"/>
    <mergeCell ref="A224:B224"/>
    <mergeCell ref="A225:B225"/>
    <mergeCell ref="G37:H37"/>
    <mergeCell ref="G38:H38"/>
    <mergeCell ref="G39:H39"/>
    <mergeCell ref="G40:H40"/>
    <mergeCell ref="D244:I244"/>
    <mergeCell ref="A245:B245"/>
    <mergeCell ref="A246:B246"/>
    <mergeCell ref="A250:B250"/>
    <mergeCell ref="A238:B238"/>
    <mergeCell ref="A239:B239"/>
    <mergeCell ref="A240:B240"/>
    <mergeCell ref="A241:B241"/>
    <mergeCell ref="A242:B242"/>
    <mergeCell ref="D245:I245"/>
    <mergeCell ref="D246:I246"/>
    <mergeCell ref="D250:I250"/>
    <mergeCell ref="A232:B232"/>
    <mergeCell ref="A233:B233"/>
    <mergeCell ref="A234:B234"/>
    <mergeCell ref="A235:B235"/>
    <mergeCell ref="A236:B236"/>
    <mergeCell ref="A237:B237"/>
    <mergeCell ref="A226:B226"/>
    <mergeCell ref="A42:B42"/>
    <mergeCell ref="G79:H79"/>
    <mergeCell ref="G80:H80"/>
    <mergeCell ref="G81:H81"/>
    <mergeCell ref="G82:H82"/>
    <mergeCell ref="A123:B123"/>
    <mergeCell ref="A118:A121"/>
    <mergeCell ref="B118:F121"/>
    <mergeCell ref="G118:H118"/>
    <mergeCell ref="G119:H119"/>
    <mergeCell ref="G120:H120"/>
    <mergeCell ref="G121:H121"/>
    <mergeCell ref="A116:B116"/>
    <mergeCell ref="A117:B117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G166:H166"/>
    <mergeCell ref="G167:H167"/>
    <mergeCell ref="G168:H168"/>
    <mergeCell ref="G169:H169"/>
    <mergeCell ref="A219:B219"/>
    <mergeCell ref="A220:B220"/>
    <mergeCell ref="A214:A217"/>
    <mergeCell ref="B214:F217"/>
    <mergeCell ref="G214:H214"/>
    <mergeCell ref="G215:H215"/>
    <mergeCell ref="G216:H216"/>
    <mergeCell ref="G217:H217"/>
    <mergeCell ref="A207:B207"/>
    <mergeCell ref="A208:B208"/>
    <mergeCell ref="A209:B209"/>
    <mergeCell ref="A210:B210"/>
    <mergeCell ref="A211:B211"/>
    <mergeCell ref="A212:B212"/>
    <mergeCell ref="A201:B201"/>
    <mergeCell ref="A202:B202"/>
    <mergeCell ref="A203:B203"/>
    <mergeCell ref="A204:B204"/>
    <mergeCell ref="A205:B205"/>
    <mergeCell ref="A206:B206"/>
  </mergeCells>
  <printOptions horizontalCentered="1"/>
  <pageMargins left="0.7" right="0.45" top="0.7" bottom="0.7" header="0.3" footer="0.3"/>
  <pageSetup paperSize="9" orientation="landscape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32"/>
  <sheetViews>
    <sheetView workbookViewId="0">
      <selection activeCell="F266" sqref="F266"/>
    </sheetView>
  </sheetViews>
  <sheetFormatPr defaultColWidth="9.140625" defaultRowHeight="12.75" x14ac:dyDescent="0.2"/>
  <cols>
    <col min="1" max="1" width="3.140625" style="511" customWidth="1"/>
    <col min="2" max="2" width="16.7109375" style="530" customWidth="1"/>
    <col min="3" max="3" width="4.7109375" style="511" customWidth="1"/>
    <col min="4" max="4" width="9.140625" style="511"/>
    <col min="5" max="5" width="4.85546875" style="511" hidden="1" customWidth="1"/>
    <col min="6" max="6" width="9.140625" style="511"/>
    <col min="7" max="7" width="9.140625" style="511" hidden="1" customWidth="1"/>
    <col min="8" max="8" width="3.7109375" style="511" hidden="1" customWidth="1"/>
    <col min="9" max="9" width="9.140625" style="511"/>
    <col min="10" max="10" width="9.140625" style="511" hidden="1" customWidth="1"/>
    <col min="11" max="11" width="9.140625" style="511"/>
    <col min="12" max="13" width="9.140625" style="511" hidden="1" customWidth="1"/>
    <col min="14" max="14" width="7" style="555" customWidth="1"/>
    <col min="15" max="15" width="9.140625" style="555"/>
    <col min="16" max="16" width="7" style="555" customWidth="1"/>
    <col min="17" max="18" width="9.140625" style="555" hidden="1" customWidth="1"/>
    <col min="19" max="19" width="7" style="555" customWidth="1"/>
    <col min="20" max="20" width="9.140625" style="555" hidden="1" customWidth="1"/>
    <col min="21" max="21" width="7" style="555" customWidth="1"/>
    <col min="22" max="23" width="9.140625" style="511" hidden="1" customWidth="1"/>
    <col min="24" max="24" width="7.140625" style="511" customWidth="1"/>
    <col min="25" max="25" width="6.140625" style="511" hidden="1" customWidth="1"/>
    <col min="26" max="26" width="7.85546875" style="511" customWidth="1"/>
    <col min="27" max="28" width="9.140625" style="511" hidden="1" customWidth="1"/>
    <col min="29" max="29" width="7.7109375" style="511" customWidth="1"/>
    <col min="30" max="30" width="0.140625" style="511" hidden="1" customWidth="1"/>
    <col min="31" max="31" width="7" style="511" customWidth="1"/>
    <col min="32" max="33" width="9.140625" style="511" hidden="1" customWidth="1"/>
    <col min="34" max="34" width="8.85546875" style="511" customWidth="1"/>
    <col min="35" max="16384" width="9.140625" style="530"/>
  </cols>
  <sheetData>
    <row r="1" spans="1:214" ht="15" customHeight="1" x14ac:dyDescent="0.25">
      <c r="A1" s="925"/>
      <c r="B1" s="925"/>
      <c r="C1" s="925"/>
      <c r="D1" s="926" t="s">
        <v>499</v>
      </c>
      <c r="E1" s="926"/>
      <c r="F1" s="926"/>
      <c r="G1" s="926"/>
      <c r="H1" s="926"/>
      <c r="I1" s="926"/>
      <c r="J1" s="926"/>
      <c r="K1" s="926"/>
      <c r="L1" s="926"/>
      <c r="M1" s="926"/>
      <c r="N1" s="926"/>
      <c r="O1" s="926"/>
      <c r="P1" s="926"/>
      <c r="Q1" s="926"/>
      <c r="R1" s="926"/>
      <c r="S1" s="926"/>
      <c r="T1" s="926"/>
      <c r="U1" s="926"/>
      <c r="V1" s="528"/>
      <c r="W1" s="528"/>
      <c r="X1" s="927" t="s">
        <v>1</v>
      </c>
      <c r="Y1" s="928"/>
      <c r="Z1" s="929"/>
      <c r="AA1" s="529"/>
      <c r="AB1" s="930" t="s">
        <v>349</v>
      </c>
      <c r="AC1" s="931"/>
      <c r="AD1" s="931"/>
      <c r="AE1" s="931"/>
      <c r="AF1" s="931"/>
      <c r="AG1" s="931"/>
      <c r="AH1" s="932"/>
    </row>
    <row r="2" spans="1:214" ht="15" customHeight="1" x14ac:dyDescent="0.25">
      <c r="A2" s="925"/>
      <c r="B2" s="925"/>
      <c r="C2" s="925"/>
      <c r="D2" s="926"/>
      <c r="E2" s="926"/>
      <c r="F2" s="926"/>
      <c r="G2" s="926"/>
      <c r="H2" s="926"/>
      <c r="I2" s="926"/>
      <c r="J2" s="926"/>
      <c r="K2" s="926"/>
      <c r="L2" s="926"/>
      <c r="M2" s="926"/>
      <c r="N2" s="926"/>
      <c r="O2" s="926"/>
      <c r="P2" s="926"/>
      <c r="Q2" s="926"/>
      <c r="R2" s="926"/>
      <c r="S2" s="926"/>
      <c r="T2" s="926"/>
      <c r="U2" s="926"/>
      <c r="V2" s="528"/>
      <c r="W2" s="528"/>
      <c r="X2" s="927" t="s">
        <v>3</v>
      </c>
      <c r="Y2" s="928"/>
      <c r="Z2" s="929"/>
      <c r="AA2" s="531"/>
      <c r="AB2" s="933">
        <v>2</v>
      </c>
      <c r="AC2" s="933"/>
      <c r="AD2" s="933"/>
      <c r="AE2" s="933"/>
      <c r="AF2" s="933"/>
      <c r="AG2" s="933"/>
      <c r="AH2" s="933"/>
    </row>
    <row r="3" spans="1:214" ht="15" customHeight="1" x14ac:dyDescent="0.25">
      <c r="A3" s="925"/>
      <c r="B3" s="925"/>
      <c r="C3" s="925"/>
      <c r="D3" s="926"/>
      <c r="E3" s="926"/>
      <c r="F3" s="926"/>
      <c r="G3" s="926"/>
      <c r="H3" s="926"/>
      <c r="I3" s="926"/>
      <c r="J3" s="926"/>
      <c r="K3" s="926"/>
      <c r="L3" s="926"/>
      <c r="M3" s="926"/>
      <c r="N3" s="926"/>
      <c r="O3" s="926"/>
      <c r="P3" s="926"/>
      <c r="Q3" s="926"/>
      <c r="R3" s="926"/>
      <c r="S3" s="926"/>
      <c r="T3" s="926"/>
      <c r="U3" s="926"/>
      <c r="V3" s="528"/>
      <c r="W3" s="528"/>
      <c r="X3" s="927" t="s">
        <v>4</v>
      </c>
      <c r="Y3" s="928"/>
      <c r="Z3" s="929"/>
      <c r="AA3" s="531"/>
      <c r="AB3" s="934">
        <v>43164</v>
      </c>
      <c r="AC3" s="934"/>
      <c r="AD3" s="934"/>
      <c r="AE3" s="934"/>
      <c r="AF3" s="934"/>
      <c r="AG3" s="934"/>
      <c r="AH3" s="934"/>
    </row>
    <row r="4" spans="1:214" ht="15" customHeight="1" x14ac:dyDescent="0.25">
      <c r="A4" s="925"/>
      <c r="B4" s="925"/>
      <c r="C4" s="925"/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6"/>
      <c r="P4" s="926"/>
      <c r="Q4" s="926"/>
      <c r="R4" s="926"/>
      <c r="S4" s="926"/>
      <c r="T4" s="926"/>
      <c r="U4" s="926"/>
      <c r="V4" s="528"/>
      <c r="W4" s="528"/>
      <c r="X4" s="927" t="s">
        <v>5</v>
      </c>
      <c r="Y4" s="928"/>
      <c r="Z4" s="929"/>
      <c r="AA4" s="531"/>
      <c r="AB4" s="933">
        <v>1</v>
      </c>
      <c r="AC4" s="933"/>
      <c r="AD4" s="933"/>
      <c r="AE4" s="933"/>
      <c r="AF4" s="933"/>
      <c r="AG4" s="933"/>
      <c r="AH4" s="933"/>
    </row>
    <row r="5" spans="1:214" ht="13.5" customHeight="1" x14ac:dyDescent="0.2">
      <c r="B5" s="503"/>
      <c r="C5" s="503"/>
      <c r="D5" s="503"/>
      <c r="E5" s="503"/>
      <c r="F5" s="503"/>
      <c r="G5" s="503"/>
      <c r="H5" s="503"/>
      <c r="I5" s="503"/>
      <c r="J5" s="503"/>
      <c r="K5" s="503"/>
      <c r="L5" s="503"/>
      <c r="M5" s="503"/>
      <c r="N5" s="532"/>
      <c r="O5" s="532"/>
      <c r="P5" s="532"/>
      <c r="Q5" s="532"/>
      <c r="R5" s="532"/>
      <c r="S5" s="532"/>
      <c r="T5" s="532"/>
      <c r="U5" s="532"/>
      <c r="V5" s="503"/>
      <c r="W5" s="503"/>
      <c r="X5" s="503"/>
      <c r="Y5" s="503"/>
      <c r="Z5" s="503"/>
      <c r="AA5" s="503"/>
      <c r="AB5" s="503"/>
      <c r="AC5" s="503"/>
      <c r="AD5" s="503"/>
      <c r="AE5" s="503"/>
      <c r="AF5" s="503"/>
      <c r="AG5" s="503"/>
    </row>
    <row r="6" spans="1:214" s="533" customFormat="1" ht="21.75" customHeight="1" x14ac:dyDescent="0.25">
      <c r="A6" s="956" t="s">
        <v>310</v>
      </c>
      <c r="B6" s="956" t="s">
        <v>6</v>
      </c>
      <c r="C6" s="956" t="s">
        <v>7</v>
      </c>
      <c r="D6" s="959" t="s">
        <v>466</v>
      </c>
      <c r="E6" s="960"/>
      <c r="F6" s="960"/>
      <c r="G6" s="960"/>
      <c r="H6" s="960"/>
      <c r="I6" s="960"/>
      <c r="J6" s="960"/>
      <c r="K6" s="960"/>
      <c r="L6" s="960"/>
      <c r="M6" s="961"/>
      <c r="N6" s="962" t="s">
        <v>500</v>
      </c>
      <c r="O6" s="963"/>
      <c r="P6" s="963"/>
      <c r="Q6" s="963"/>
      <c r="R6" s="963"/>
      <c r="S6" s="963"/>
      <c r="T6" s="963"/>
      <c r="U6" s="963"/>
      <c r="V6" s="963"/>
      <c r="W6" s="964"/>
      <c r="X6" s="972" t="s">
        <v>350</v>
      </c>
      <c r="Y6" s="973"/>
      <c r="Z6" s="973"/>
      <c r="AA6" s="973"/>
      <c r="AB6" s="973"/>
      <c r="AC6" s="973"/>
      <c r="AD6" s="973"/>
      <c r="AE6" s="973"/>
      <c r="AF6" s="973"/>
      <c r="AG6" s="973"/>
      <c r="AH6" s="965" t="s">
        <v>490</v>
      </c>
    </row>
    <row r="7" spans="1:214" s="533" customFormat="1" ht="21.75" customHeight="1" x14ac:dyDescent="0.25">
      <c r="A7" s="957"/>
      <c r="B7" s="957"/>
      <c r="C7" s="957"/>
      <c r="D7" s="966" t="s">
        <v>351</v>
      </c>
      <c r="E7" s="967"/>
      <c r="F7" s="967"/>
      <c r="G7" s="636"/>
      <c r="H7" s="637"/>
      <c r="I7" s="966" t="s">
        <v>352</v>
      </c>
      <c r="J7" s="967"/>
      <c r="K7" s="967"/>
      <c r="L7" s="638"/>
      <c r="M7" s="636"/>
      <c r="N7" s="954" t="s">
        <v>351</v>
      </c>
      <c r="O7" s="955"/>
      <c r="P7" s="955"/>
      <c r="Q7" s="968"/>
      <c r="R7" s="505"/>
      <c r="S7" s="954" t="s">
        <v>352</v>
      </c>
      <c r="T7" s="955"/>
      <c r="U7" s="955"/>
      <c r="V7" s="507"/>
      <c r="W7" s="504"/>
      <c r="X7" s="969" t="s">
        <v>351</v>
      </c>
      <c r="Y7" s="970"/>
      <c r="Z7" s="970"/>
      <c r="AA7" s="971"/>
      <c r="AB7" s="659" t="s">
        <v>352</v>
      </c>
      <c r="AC7" s="969" t="s">
        <v>352</v>
      </c>
      <c r="AD7" s="970"/>
      <c r="AE7" s="970"/>
      <c r="AF7" s="660"/>
      <c r="AG7" s="660"/>
      <c r="AH7" s="965"/>
    </row>
    <row r="8" spans="1:214" s="534" customFormat="1" ht="19.5" customHeight="1" x14ac:dyDescent="0.25">
      <c r="A8" s="958"/>
      <c r="B8" s="958"/>
      <c r="C8" s="958"/>
      <c r="D8" s="639">
        <v>333</v>
      </c>
      <c r="E8" s="639" t="s">
        <v>353</v>
      </c>
      <c r="F8" s="639" t="s">
        <v>354</v>
      </c>
      <c r="G8" s="639" t="s">
        <v>355</v>
      </c>
      <c r="H8" s="639">
        <v>450</v>
      </c>
      <c r="I8" s="639">
        <v>355</v>
      </c>
      <c r="J8" s="639">
        <v>333</v>
      </c>
      <c r="K8" s="639" t="s">
        <v>353</v>
      </c>
      <c r="L8" s="639" t="s">
        <v>356</v>
      </c>
      <c r="M8" s="639" t="s">
        <v>357</v>
      </c>
      <c r="N8" s="506">
        <v>333</v>
      </c>
      <c r="O8" s="506" t="s">
        <v>353</v>
      </c>
      <c r="P8" s="506" t="s">
        <v>354</v>
      </c>
      <c r="Q8" s="506" t="s">
        <v>355</v>
      </c>
      <c r="R8" s="506">
        <v>450</v>
      </c>
      <c r="S8" s="506">
        <v>355</v>
      </c>
      <c r="T8" s="506">
        <v>333</v>
      </c>
      <c r="U8" s="506" t="s">
        <v>353</v>
      </c>
      <c r="V8" s="506" t="s">
        <v>356</v>
      </c>
      <c r="W8" s="506" t="s">
        <v>357</v>
      </c>
      <c r="X8" s="661">
        <v>333</v>
      </c>
      <c r="Y8" s="661" t="s">
        <v>353</v>
      </c>
      <c r="Z8" s="661" t="s">
        <v>354</v>
      </c>
      <c r="AA8" s="661" t="s">
        <v>355</v>
      </c>
      <c r="AB8" s="661">
        <v>450</v>
      </c>
      <c r="AC8" s="661">
        <v>355</v>
      </c>
      <c r="AD8" s="661">
        <v>333</v>
      </c>
      <c r="AE8" s="661" t="s">
        <v>353</v>
      </c>
      <c r="AF8" s="661" t="s">
        <v>356</v>
      </c>
      <c r="AG8" s="662" t="s">
        <v>357</v>
      </c>
      <c r="AH8" s="965"/>
    </row>
    <row r="9" spans="1:214" s="537" customFormat="1" ht="15.75" customHeight="1" x14ac:dyDescent="0.25">
      <c r="A9" s="535" t="s">
        <v>358</v>
      </c>
      <c r="B9" s="505" t="s">
        <v>359</v>
      </c>
      <c r="C9" s="507"/>
      <c r="D9" s="638"/>
      <c r="E9" s="638"/>
      <c r="F9" s="638"/>
      <c r="G9" s="638"/>
      <c r="H9" s="638"/>
      <c r="I9" s="638"/>
      <c r="J9" s="638"/>
      <c r="K9" s="638"/>
      <c r="L9" s="638"/>
      <c r="M9" s="638"/>
      <c r="N9" s="507"/>
      <c r="O9" s="507"/>
      <c r="P9" s="507"/>
      <c r="Q9" s="507"/>
      <c r="R9" s="507"/>
      <c r="S9" s="507"/>
      <c r="T9" s="507"/>
      <c r="U9" s="507"/>
      <c r="V9" s="507"/>
      <c r="W9" s="507"/>
      <c r="X9" s="660"/>
      <c r="Y9" s="660"/>
      <c r="Z9" s="660"/>
      <c r="AA9" s="660"/>
      <c r="AB9" s="660"/>
      <c r="AC9" s="660"/>
      <c r="AD9" s="660"/>
      <c r="AE9" s="660"/>
      <c r="AF9" s="660"/>
      <c r="AG9" s="660"/>
      <c r="AH9" s="536"/>
    </row>
    <row r="10" spans="1:214" s="533" customFormat="1" ht="19.5" customHeight="1" x14ac:dyDescent="0.25">
      <c r="A10" s="509">
        <v>1</v>
      </c>
      <c r="B10" s="538" t="s">
        <v>360</v>
      </c>
      <c r="C10" s="509" t="s">
        <v>35</v>
      </c>
      <c r="D10" s="640">
        <v>0.16868025127431624</v>
      </c>
      <c r="E10" s="640"/>
      <c r="F10" s="640">
        <v>0.14279299056743505</v>
      </c>
      <c r="G10" s="640"/>
      <c r="H10" s="640"/>
      <c r="I10" s="640">
        <v>0.15728557191549361</v>
      </c>
      <c r="J10" s="640"/>
      <c r="K10" s="640">
        <v>0.15643753905402746</v>
      </c>
      <c r="L10" s="641"/>
      <c r="M10" s="641"/>
      <c r="N10" s="648"/>
      <c r="O10" s="648"/>
      <c r="P10" s="650">
        <v>0.1434</v>
      </c>
      <c r="Q10" s="650"/>
      <c r="R10" s="650"/>
      <c r="S10" s="650">
        <v>0.1578</v>
      </c>
      <c r="T10" s="650"/>
      <c r="U10" s="650">
        <v>0.15720000000000001</v>
      </c>
      <c r="V10" s="649"/>
      <c r="W10" s="649"/>
      <c r="X10" s="671">
        <f>(D10-N10)/D10%</f>
        <v>100</v>
      </c>
      <c r="Y10" s="663" t="e">
        <f>(E10-O10)/E10%</f>
        <v>#DIV/0!</v>
      </c>
      <c r="Z10" s="663">
        <f t="shared" ref="X10:AE41" si="0">(F10-P10)/F10%</f>
        <v>-0.42509749964112076</v>
      </c>
      <c r="AA10" s="663" t="e">
        <f t="shared" si="0"/>
        <v>#DIV/0!</v>
      </c>
      <c r="AB10" s="663" t="e">
        <f t="shared" si="0"/>
        <v>#DIV/0!</v>
      </c>
      <c r="AC10" s="663">
        <f t="shared" si="0"/>
        <v>-0.3270662898328508</v>
      </c>
      <c r="AD10" s="663" t="e">
        <f t="shared" si="0"/>
        <v>#DIV/0!</v>
      </c>
      <c r="AE10" s="663">
        <f t="shared" si="0"/>
        <v>-0.48739001558265271</v>
      </c>
      <c r="AF10" s="663"/>
      <c r="AG10" s="664"/>
      <c r="AH10" s="510"/>
    </row>
    <row r="11" spans="1:214" s="533" customFormat="1" ht="19.5" customHeight="1" x14ac:dyDescent="0.25">
      <c r="A11" s="509">
        <v>2</v>
      </c>
      <c r="B11" s="538" t="s">
        <v>361</v>
      </c>
      <c r="C11" s="509" t="s">
        <v>35</v>
      </c>
      <c r="D11" s="640">
        <v>0.16868025127431624</v>
      </c>
      <c r="E11" s="640"/>
      <c r="F11" s="640">
        <v>0.14279299056743505</v>
      </c>
      <c r="G11" s="640"/>
      <c r="H11" s="640"/>
      <c r="I11" s="640">
        <v>0.15728557191549361</v>
      </c>
      <c r="J11" s="640"/>
      <c r="K11" s="640">
        <v>0.15644506465953467</v>
      </c>
      <c r="L11" s="641"/>
      <c r="M11" s="641"/>
      <c r="N11" s="648"/>
      <c r="O11" s="648"/>
      <c r="P11" s="650">
        <v>0.1434</v>
      </c>
      <c r="Q11" s="650"/>
      <c r="R11" s="650"/>
      <c r="S11" s="650">
        <v>0.1578</v>
      </c>
      <c r="T11" s="650"/>
      <c r="U11" s="650">
        <v>0.15720000000000001</v>
      </c>
      <c r="V11" s="649"/>
      <c r="W11" s="649"/>
      <c r="X11" s="671">
        <f t="shared" si="0"/>
        <v>100</v>
      </c>
      <c r="Y11" s="663" t="e">
        <f t="shared" si="0"/>
        <v>#DIV/0!</v>
      </c>
      <c r="Z11" s="663">
        <f t="shared" si="0"/>
        <v>-0.42509749964112076</v>
      </c>
      <c r="AA11" s="663" t="e">
        <f t="shared" si="0"/>
        <v>#DIV/0!</v>
      </c>
      <c r="AB11" s="663" t="e">
        <f t="shared" si="0"/>
        <v>#DIV/0!</v>
      </c>
      <c r="AC11" s="663">
        <f t="shared" si="0"/>
        <v>-0.3270662898328508</v>
      </c>
      <c r="AD11" s="663" t="e">
        <f t="shared" si="0"/>
        <v>#DIV/0!</v>
      </c>
      <c r="AE11" s="663">
        <f t="shared" si="0"/>
        <v>-0.48255618808319151</v>
      </c>
      <c r="AF11" s="663"/>
      <c r="AG11" s="664"/>
      <c r="AH11" s="510"/>
    </row>
    <row r="12" spans="1:214" s="533" customFormat="1" ht="19.5" customHeight="1" x14ac:dyDescent="0.25">
      <c r="A12" s="509">
        <v>3</v>
      </c>
      <c r="B12" s="538" t="s">
        <v>362</v>
      </c>
      <c r="C12" s="509" t="s">
        <v>35</v>
      </c>
      <c r="D12" s="640">
        <v>8.334703084688002E-4</v>
      </c>
      <c r="E12" s="640"/>
      <c r="F12" s="640">
        <v>7.081186099823746E-4</v>
      </c>
      <c r="G12" s="640"/>
      <c r="H12" s="640"/>
      <c r="I12" s="640">
        <v>7.8115449424697803E-4</v>
      </c>
      <c r="J12" s="640"/>
      <c r="K12" s="640">
        <v>7.8640652162208647E-4</v>
      </c>
      <c r="L12" s="641"/>
      <c r="M12" s="641"/>
      <c r="N12" s="650"/>
      <c r="O12" s="650"/>
      <c r="P12" s="650">
        <v>6.9999999999999999E-4</v>
      </c>
      <c r="Q12" s="650"/>
      <c r="R12" s="650"/>
      <c r="S12" s="650">
        <v>8.0000000000000004E-4</v>
      </c>
      <c r="T12" s="650"/>
      <c r="U12" s="650">
        <v>8.0000000000000004E-4</v>
      </c>
      <c r="V12" s="650"/>
      <c r="W12" s="649"/>
      <c r="X12" s="671">
        <f t="shared" si="0"/>
        <v>100</v>
      </c>
      <c r="Y12" s="663" t="e">
        <f t="shared" si="0"/>
        <v>#DIV/0!</v>
      </c>
      <c r="Z12" s="663">
        <f t="shared" si="0"/>
        <v>1.1465042533731296</v>
      </c>
      <c r="AA12" s="663" t="e">
        <f t="shared" si="0"/>
        <v>#DIV/0!</v>
      </c>
      <c r="AB12" s="663" t="e">
        <f t="shared" si="0"/>
        <v>#DIV/0!</v>
      </c>
      <c r="AC12" s="663">
        <f t="shared" si="0"/>
        <v>-2.4125196605556001</v>
      </c>
      <c r="AD12" s="663" t="e">
        <f t="shared" si="0"/>
        <v>#DIV/0!</v>
      </c>
      <c r="AE12" s="663">
        <f t="shared" si="0"/>
        <v>-1.7285561607341315</v>
      </c>
      <c r="AF12" s="663"/>
      <c r="AG12" s="664"/>
      <c r="AH12" s="510"/>
    </row>
    <row r="13" spans="1:214" s="533" customFormat="1" ht="19.5" customHeight="1" x14ac:dyDescent="0.25">
      <c r="A13" s="509">
        <v>4</v>
      </c>
      <c r="B13" s="538" t="s">
        <v>363</v>
      </c>
      <c r="C13" s="509" t="s">
        <v>35</v>
      </c>
      <c r="D13" s="640">
        <v>8.3154620520521971E-2</v>
      </c>
      <c r="E13" s="640"/>
      <c r="F13" s="640">
        <v>7.1320839738755609E-2</v>
      </c>
      <c r="G13" s="640"/>
      <c r="H13" s="640"/>
      <c r="I13" s="640">
        <v>7.7825459262612806E-2</v>
      </c>
      <c r="J13" s="640"/>
      <c r="K13" s="640">
        <v>2.3671039029140757E-2</v>
      </c>
      <c r="L13" s="641"/>
      <c r="M13" s="641"/>
      <c r="N13" s="650"/>
      <c r="O13" s="650"/>
      <c r="P13" s="650">
        <v>7.17E-2</v>
      </c>
      <c r="Q13" s="650"/>
      <c r="R13" s="650"/>
      <c r="S13" s="650">
        <v>7.8899999999999998E-2</v>
      </c>
      <c r="T13" s="650"/>
      <c r="U13" s="650"/>
      <c r="V13" s="648"/>
      <c r="W13" s="649"/>
      <c r="X13" s="671">
        <f t="shared" si="0"/>
        <v>100</v>
      </c>
      <c r="Y13" s="663" t="e">
        <f t="shared" si="0"/>
        <v>#DIV/0!</v>
      </c>
      <c r="Z13" s="663">
        <f t="shared" si="0"/>
        <v>-0.53162618756766489</v>
      </c>
      <c r="AA13" s="663" t="e">
        <f t="shared" si="0"/>
        <v>#DIV/0!</v>
      </c>
      <c r="AB13" s="663" t="e">
        <f t="shared" si="0"/>
        <v>#DIV/0!</v>
      </c>
      <c r="AC13" s="663">
        <f t="shared" si="0"/>
        <v>-1.3807059380931903</v>
      </c>
      <c r="AD13" s="663" t="e">
        <f t="shared" si="0"/>
        <v>#DIV/0!</v>
      </c>
      <c r="AE13" s="671">
        <f t="shared" si="0"/>
        <v>100</v>
      </c>
      <c r="AF13" s="663"/>
      <c r="AG13" s="664"/>
      <c r="AH13" s="510"/>
    </row>
    <row r="14" spans="1:214" s="533" customFormat="1" ht="19.5" hidden="1" customHeight="1" x14ac:dyDescent="0.25">
      <c r="A14" s="509">
        <v>5</v>
      </c>
      <c r="B14" s="538" t="s">
        <v>364</v>
      </c>
      <c r="C14" s="509" t="s">
        <v>62</v>
      </c>
      <c r="D14" s="640"/>
      <c r="E14" s="640"/>
      <c r="F14" s="640"/>
      <c r="G14" s="640"/>
      <c r="H14" s="640"/>
      <c r="I14" s="640"/>
      <c r="J14" s="640"/>
      <c r="K14" s="640"/>
      <c r="L14" s="641"/>
      <c r="M14" s="641"/>
      <c r="N14" s="648"/>
      <c r="O14" s="648"/>
      <c r="P14" s="651"/>
      <c r="Q14" s="651"/>
      <c r="R14" s="651"/>
      <c r="S14" s="651"/>
      <c r="T14" s="651"/>
      <c r="U14" s="651"/>
      <c r="V14" s="648"/>
      <c r="W14" s="649"/>
      <c r="X14" s="671" t="e">
        <f t="shared" si="0"/>
        <v>#DIV/0!</v>
      </c>
      <c r="Y14" s="663" t="e">
        <f t="shared" si="0"/>
        <v>#DIV/0!</v>
      </c>
      <c r="Z14" s="663" t="e">
        <f t="shared" si="0"/>
        <v>#DIV/0!</v>
      </c>
      <c r="AA14" s="663" t="e">
        <f t="shared" si="0"/>
        <v>#DIV/0!</v>
      </c>
      <c r="AB14" s="663" t="e">
        <f t="shared" si="0"/>
        <v>#DIV/0!</v>
      </c>
      <c r="AC14" s="663" t="e">
        <f t="shared" si="0"/>
        <v>#DIV/0!</v>
      </c>
      <c r="AD14" s="663" t="e">
        <f t="shared" si="0"/>
        <v>#DIV/0!</v>
      </c>
      <c r="AE14" s="671" t="e">
        <f t="shared" si="0"/>
        <v>#DIV/0!</v>
      </c>
      <c r="AF14" s="663"/>
      <c r="AG14" s="664"/>
      <c r="AH14" s="510"/>
      <c r="AI14" s="539"/>
      <c r="AJ14" s="539"/>
      <c r="AK14" s="539"/>
      <c r="AL14" s="539"/>
      <c r="AM14" s="539"/>
      <c r="AN14" s="539"/>
      <c r="AO14" s="539"/>
      <c r="AP14" s="539"/>
      <c r="AQ14" s="539"/>
      <c r="AR14" s="539"/>
      <c r="AS14" s="539"/>
      <c r="AT14" s="539"/>
      <c r="AU14" s="539"/>
      <c r="AV14" s="539"/>
      <c r="AW14" s="539"/>
      <c r="AX14" s="539"/>
      <c r="AY14" s="539"/>
      <c r="AZ14" s="539"/>
      <c r="BA14" s="539"/>
      <c r="BB14" s="539"/>
      <c r="BC14" s="539"/>
      <c r="BD14" s="539"/>
      <c r="BE14" s="539"/>
      <c r="BF14" s="539"/>
      <c r="BG14" s="539"/>
      <c r="BH14" s="539"/>
      <c r="BI14" s="539"/>
      <c r="BJ14" s="539"/>
      <c r="BK14" s="539"/>
      <c r="BL14" s="539"/>
      <c r="BM14" s="539"/>
      <c r="BN14" s="539"/>
      <c r="BO14" s="539"/>
      <c r="BP14" s="539"/>
      <c r="BQ14" s="539"/>
      <c r="BR14" s="539"/>
      <c r="BS14" s="539"/>
      <c r="BT14" s="539"/>
      <c r="BU14" s="539"/>
      <c r="BV14" s="539"/>
      <c r="BW14" s="539"/>
      <c r="BX14" s="539"/>
      <c r="BY14" s="539"/>
      <c r="BZ14" s="539"/>
      <c r="CA14" s="539"/>
      <c r="CB14" s="539"/>
      <c r="CC14" s="539"/>
      <c r="CD14" s="539"/>
      <c r="CE14" s="539"/>
      <c r="CF14" s="539"/>
      <c r="CG14" s="539"/>
      <c r="CH14" s="539"/>
      <c r="CI14" s="539"/>
      <c r="CJ14" s="539"/>
      <c r="CK14" s="539"/>
      <c r="CL14" s="539"/>
      <c r="CM14" s="539"/>
      <c r="CN14" s="539"/>
      <c r="CO14" s="539"/>
      <c r="CP14" s="539"/>
      <c r="CQ14" s="539"/>
      <c r="CR14" s="539"/>
      <c r="CS14" s="539"/>
      <c r="CT14" s="539"/>
      <c r="CU14" s="539"/>
      <c r="CV14" s="539"/>
      <c r="CW14" s="539"/>
      <c r="CX14" s="539"/>
      <c r="CY14" s="539"/>
      <c r="CZ14" s="539"/>
      <c r="DA14" s="539"/>
      <c r="DB14" s="539"/>
      <c r="DC14" s="539"/>
      <c r="DD14" s="539"/>
      <c r="DE14" s="539"/>
      <c r="DF14" s="539"/>
      <c r="DG14" s="539"/>
      <c r="DH14" s="539"/>
      <c r="DI14" s="539"/>
      <c r="DJ14" s="539"/>
      <c r="DK14" s="539"/>
      <c r="DL14" s="539"/>
      <c r="DM14" s="539"/>
      <c r="DN14" s="539"/>
      <c r="DO14" s="539"/>
      <c r="DP14" s="539"/>
      <c r="DQ14" s="539"/>
      <c r="DR14" s="539"/>
      <c r="DS14" s="539"/>
      <c r="DT14" s="539"/>
      <c r="DU14" s="539"/>
      <c r="DV14" s="539"/>
      <c r="DW14" s="539"/>
      <c r="DX14" s="539"/>
      <c r="DY14" s="539"/>
      <c r="DZ14" s="539"/>
      <c r="EA14" s="539"/>
      <c r="EB14" s="539"/>
      <c r="EC14" s="539"/>
      <c r="ED14" s="539"/>
      <c r="EE14" s="539"/>
      <c r="EF14" s="539"/>
      <c r="EG14" s="539"/>
      <c r="EH14" s="539"/>
      <c r="EI14" s="539"/>
      <c r="EJ14" s="539"/>
      <c r="EK14" s="539"/>
      <c r="EL14" s="539"/>
      <c r="EM14" s="539"/>
      <c r="EN14" s="539"/>
      <c r="EO14" s="539"/>
      <c r="EP14" s="539"/>
      <c r="EQ14" s="539"/>
      <c r="ER14" s="539"/>
      <c r="ES14" s="539"/>
      <c r="ET14" s="539"/>
      <c r="EU14" s="539"/>
      <c r="EV14" s="539"/>
      <c r="EW14" s="539"/>
      <c r="EX14" s="539"/>
      <c r="EY14" s="539"/>
      <c r="EZ14" s="539"/>
      <c r="FA14" s="539"/>
      <c r="FB14" s="539"/>
      <c r="FC14" s="539"/>
      <c r="FD14" s="539"/>
      <c r="FE14" s="539"/>
      <c r="FF14" s="539"/>
      <c r="FG14" s="539"/>
      <c r="FH14" s="539"/>
      <c r="FI14" s="539"/>
      <c r="FJ14" s="539"/>
      <c r="FK14" s="539"/>
      <c r="FL14" s="539"/>
      <c r="FM14" s="539"/>
      <c r="FN14" s="539"/>
      <c r="FO14" s="539"/>
      <c r="FP14" s="539"/>
      <c r="FQ14" s="539"/>
      <c r="FR14" s="539"/>
      <c r="FS14" s="539"/>
      <c r="FT14" s="539"/>
      <c r="FU14" s="539"/>
      <c r="FV14" s="539"/>
      <c r="FW14" s="539"/>
      <c r="FX14" s="539"/>
      <c r="FY14" s="539"/>
      <c r="FZ14" s="539"/>
      <c r="GA14" s="539"/>
      <c r="GB14" s="539"/>
      <c r="GC14" s="539"/>
      <c r="GD14" s="539"/>
      <c r="GE14" s="539"/>
      <c r="GF14" s="539"/>
      <c r="GG14" s="539"/>
      <c r="GH14" s="539"/>
      <c r="GI14" s="539"/>
      <c r="GJ14" s="539"/>
      <c r="GK14" s="539"/>
      <c r="GL14" s="539"/>
      <c r="GM14" s="539"/>
      <c r="GN14" s="539"/>
      <c r="GO14" s="539"/>
      <c r="GP14" s="539"/>
      <c r="GQ14" s="539"/>
      <c r="GR14" s="539"/>
      <c r="GS14" s="539"/>
      <c r="GT14" s="539"/>
      <c r="GU14" s="539"/>
      <c r="GV14" s="539"/>
      <c r="GW14" s="539"/>
      <c r="GX14" s="539"/>
      <c r="GY14" s="539"/>
      <c r="GZ14" s="539"/>
      <c r="HA14" s="539"/>
      <c r="HB14" s="539"/>
      <c r="HC14" s="539"/>
      <c r="HD14" s="539"/>
      <c r="HE14" s="539"/>
      <c r="HF14" s="539"/>
    </row>
    <row r="15" spans="1:214" s="533" customFormat="1" ht="12.75" customHeight="1" x14ac:dyDescent="0.25">
      <c r="A15" s="509">
        <v>6</v>
      </c>
      <c r="B15" s="538" t="s">
        <v>365</v>
      </c>
      <c r="C15" s="509"/>
      <c r="D15" s="640">
        <v>9.0200552201604826E-3</v>
      </c>
      <c r="E15" s="640"/>
      <c r="F15" s="640">
        <v>7.7196889680553717E-3</v>
      </c>
      <c r="G15" s="640"/>
      <c r="H15" s="640"/>
      <c r="I15" s="640">
        <v>9.0822310750209544E-3</v>
      </c>
      <c r="J15" s="640"/>
      <c r="K15" s="640">
        <v>3.9426870439227147E-3</v>
      </c>
      <c r="L15" s="640"/>
      <c r="M15" s="640"/>
      <c r="N15" s="652"/>
      <c r="O15" s="652"/>
      <c r="P15" s="652">
        <v>7.4999999999999997E-3</v>
      </c>
      <c r="Q15" s="652"/>
      <c r="R15" s="652"/>
      <c r="S15" s="652">
        <v>9.1999999999999998E-3</v>
      </c>
      <c r="T15" s="652"/>
      <c r="U15" s="652"/>
      <c r="V15" s="652"/>
      <c r="W15" s="652"/>
      <c r="X15" s="671">
        <f t="shared" si="0"/>
        <v>99.999999999999986</v>
      </c>
      <c r="Y15" s="663" t="e">
        <f t="shared" si="0"/>
        <v>#DIV/0!</v>
      </c>
      <c r="Z15" s="663">
        <f t="shared" si="0"/>
        <v>2.8458266772723713</v>
      </c>
      <c r="AA15" s="663" t="e">
        <f t="shared" si="0"/>
        <v>#DIV/0!</v>
      </c>
      <c r="AB15" s="663" t="e">
        <f t="shared" si="0"/>
        <v>#DIV/0!</v>
      </c>
      <c r="AC15" s="663">
        <f t="shared" si="0"/>
        <v>-1.2966959770815318</v>
      </c>
      <c r="AD15" s="663" t="e">
        <f t="shared" si="0"/>
        <v>#DIV/0!</v>
      </c>
      <c r="AE15" s="671">
        <f t="shared" si="0"/>
        <v>100.00000000000001</v>
      </c>
      <c r="AF15" s="663"/>
      <c r="AG15" s="664"/>
      <c r="AH15" s="510"/>
      <c r="AI15" s="539"/>
      <c r="AJ15" s="539"/>
      <c r="AK15" s="539"/>
      <c r="AL15" s="539"/>
      <c r="AM15" s="539"/>
      <c r="AN15" s="539"/>
      <c r="AO15" s="539"/>
      <c r="AP15" s="539"/>
      <c r="AQ15" s="539"/>
      <c r="AR15" s="539"/>
      <c r="AS15" s="539"/>
      <c r="AT15" s="539"/>
      <c r="AU15" s="539"/>
      <c r="AV15" s="539"/>
      <c r="AW15" s="539"/>
      <c r="AX15" s="539"/>
      <c r="AY15" s="539"/>
      <c r="AZ15" s="539"/>
      <c r="BA15" s="539"/>
      <c r="BB15" s="539"/>
      <c r="BC15" s="539"/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39"/>
      <c r="BQ15" s="539"/>
      <c r="BR15" s="539"/>
      <c r="BS15" s="539"/>
      <c r="BT15" s="539"/>
      <c r="BU15" s="539"/>
      <c r="BV15" s="539"/>
      <c r="BW15" s="539"/>
      <c r="BX15" s="539"/>
      <c r="BY15" s="539"/>
      <c r="BZ15" s="539"/>
      <c r="CA15" s="539"/>
      <c r="CB15" s="539"/>
      <c r="CC15" s="539"/>
      <c r="CD15" s="539"/>
      <c r="CE15" s="539"/>
      <c r="CF15" s="539"/>
      <c r="CG15" s="539"/>
      <c r="CH15" s="539"/>
      <c r="CI15" s="539"/>
      <c r="CJ15" s="539"/>
      <c r="CK15" s="539"/>
      <c r="CL15" s="539"/>
      <c r="CM15" s="539"/>
      <c r="CN15" s="539"/>
      <c r="CO15" s="539"/>
      <c r="CP15" s="539"/>
      <c r="CQ15" s="539"/>
      <c r="CR15" s="539"/>
      <c r="CS15" s="539"/>
      <c r="CT15" s="539"/>
      <c r="CU15" s="539"/>
      <c r="CV15" s="539"/>
      <c r="CW15" s="539"/>
      <c r="CX15" s="539"/>
      <c r="CY15" s="539"/>
      <c r="CZ15" s="539"/>
      <c r="DA15" s="539"/>
      <c r="DB15" s="539"/>
      <c r="DC15" s="539"/>
      <c r="DD15" s="539"/>
      <c r="DE15" s="539"/>
      <c r="DF15" s="539"/>
      <c r="DG15" s="539"/>
      <c r="DH15" s="539"/>
      <c r="DI15" s="539"/>
      <c r="DJ15" s="539"/>
      <c r="DK15" s="539"/>
      <c r="DL15" s="539"/>
      <c r="DM15" s="539"/>
      <c r="DN15" s="539"/>
      <c r="DO15" s="539"/>
      <c r="DP15" s="539"/>
      <c r="DQ15" s="539"/>
      <c r="DR15" s="539"/>
      <c r="DS15" s="539"/>
      <c r="DT15" s="539"/>
      <c r="DU15" s="539"/>
      <c r="DV15" s="539"/>
      <c r="DW15" s="539"/>
      <c r="DX15" s="539"/>
      <c r="DY15" s="539"/>
      <c r="DZ15" s="539"/>
      <c r="EA15" s="539"/>
      <c r="EB15" s="539"/>
      <c r="EC15" s="539"/>
      <c r="ED15" s="539"/>
      <c r="EE15" s="539"/>
      <c r="EF15" s="539"/>
      <c r="EG15" s="539"/>
      <c r="EH15" s="539"/>
      <c r="EI15" s="539"/>
      <c r="EJ15" s="539"/>
      <c r="EK15" s="539"/>
      <c r="EL15" s="539"/>
      <c r="EM15" s="539"/>
      <c r="EN15" s="539"/>
      <c r="EO15" s="539"/>
      <c r="EP15" s="539"/>
      <c r="EQ15" s="539"/>
      <c r="ER15" s="539"/>
      <c r="ES15" s="539"/>
      <c r="ET15" s="539"/>
      <c r="EU15" s="539"/>
      <c r="EV15" s="539"/>
      <c r="EW15" s="539"/>
      <c r="EX15" s="539"/>
      <c r="EY15" s="539"/>
      <c r="EZ15" s="539"/>
      <c r="FA15" s="539"/>
      <c r="FB15" s="539"/>
      <c r="FC15" s="539"/>
      <c r="FD15" s="539"/>
      <c r="FE15" s="539"/>
      <c r="FF15" s="539"/>
      <c r="FG15" s="539"/>
      <c r="FH15" s="539"/>
      <c r="FI15" s="539"/>
      <c r="FJ15" s="539"/>
      <c r="FK15" s="539"/>
      <c r="FL15" s="539"/>
      <c r="FM15" s="539"/>
      <c r="FN15" s="539"/>
      <c r="FO15" s="539"/>
      <c r="FP15" s="539"/>
      <c r="FQ15" s="539"/>
      <c r="FR15" s="539"/>
      <c r="FS15" s="539"/>
      <c r="FT15" s="539"/>
      <c r="FU15" s="539"/>
      <c r="FV15" s="539"/>
      <c r="FW15" s="539"/>
      <c r="FX15" s="539"/>
      <c r="FY15" s="539"/>
      <c r="FZ15" s="539"/>
      <c r="GA15" s="539"/>
      <c r="GB15" s="539"/>
      <c r="GC15" s="539"/>
      <c r="GD15" s="539"/>
      <c r="GE15" s="539"/>
      <c r="GF15" s="539"/>
      <c r="GG15" s="539"/>
      <c r="GH15" s="539"/>
      <c r="GI15" s="539"/>
      <c r="GJ15" s="539"/>
      <c r="GK15" s="539"/>
      <c r="GL15" s="539"/>
      <c r="GM15" s="539"/>
      <c r="GN15" s="539"/>
      <c r="GO15" s="539"/>
      <c r="GP15" s="539"/>
      <c r="GQ15" s="539"/>
      <c r="GR15" s="539"/>
      <c r="GS15" s="539"/>
      <c r="GT15" s="539"/>
      <c r="GU15" s="539"/>
      <c r="GV15" s="539"/>
      <c r="GW15" s="539"/>
      <c r="GX15" s="539"/>
      <c r="GY15" s="539"/>
      <c r="GZ15" s="539"/>
      <c r="HA15" s="539"/>
      <c r="HB15" s="539"/>
      <c r="HC15" s="539"/>
      <c r="HD15" s="539"/>
      <c r="HE15" s="539"/>
      <c r="HF15" s="539"/>
    </row>
    <row r="16" spans="1:214" s="533" customFormat="1" ht="12.75" customHeight="1" x14ac:dyDescent="0.25">
      <c r="A16" s="509">
        <v>7</v>
      </c>
      <c r="B16" s="538" t="s">
        <v>366</v>
      </c>
      <c r="C16" s="509"/>
      <c r="D16" s="640">
        <v>1.43E-2</v>
      </c>
      <c r="E16" s="640"/>
      <c r="F16" s="640">
        <v>1.21E-2</v>
      </c>
      <c r="G16" s="640"/>
      <c r="H16" s="640"/>
      <c r="I16" s="640">
        <v>1.43E-2</v>
      </c>
      <c r="J16" s="640"/>
      <c r="K16" s="640">
        <v>1.3299999999999999E-2</v>
      </c>
      <c r="L16" s="640"/>
      <c r="M16" s="640"/>
      <c r="N16" s="652"/>
      <c r="O16" s="652"/>
      <c r="P16" s="652">
        <v>1.21E-2</v>
      </c>
      <c r="Q16" s="652"/>
      <c r="R16" s="652"/>
      <c r="S16" s="652">
        <v>1.41E-2</v>
      </c>
      <c r="T16" s="652"/>
      <c r="U16" s="652">
        <v>1.35E-2</v>
      </c>
      <c r="V16" s="652"/>
      <c r="W16" s="652"/>
      <c r="X16" s="671">
        <f t="shared" si="0"/>
        <v>100</v>
      </c>
      <c r="Y16" s="663" t="e">
        <f t="shared" si="0"/>
        <v>#DIV/0!</v>
      </c>
      <c r="Z16" s="663">
        <f t="shared" si="0"/>
        <v>0</v>
      </c>
      <c r="AA16" s="663" t="e">
        <f t="shared" si="0"/>
        <v>#DIV/0!</v>
      </c>
      <c r="AB16" s="663" t="e">
        <f t="shared" si="0"/>
        <v>#DIV/0!</v>
      </c>
      <c r="AC16" s="663">
        <f t="shared" si="0"/>
        <v>1.3986013986014023</v>
      </c>
      <c r="AD16" s="663" t="e">
        <f t="shared" si="0"/>
        <v>#DIV/0!</v>
      </c>
      <c r="AE16" s="663">
        <f t="shared" si="0"/>
        <v>-1.5037593984962447</v>
      </c>
      <c r="AF16" s="663"/>
      <c r="AG16" s="664"/>
      <c r="AH16" s="510"/>
      <c r="AI16" s="539"/>
      <c r="AJ16" s="539"/>
      <c r="AK16" s="539"/>
      <c r="AL16" s="539"/>
      <c r="AM16" s="539"/>
      <c r="AN16" s="539"/>
      <c r="AO16" s="539"/>
      <c r="AP16" s="539"/>
      <c r="AQ16" s="539"/>
      <c r="AR16" s="539"/>
      <c r="AS16" s="539"/>
      <c r="AT16" s="539"/>
      <c r="AU16" s="539"/>
      <c r="AV16" s="539"/>
      <c r="AW16" s="539"/>
      <c r="AX16" s="539"/>
      <c r="AY16" s="539"/>
      <c r="AZ16" s="539"/>
      <c r="BA16" s="539"/>
      <c r="BB16" s="539"/>
      <c r="BC16" s="539"/>
      <c r="BD16" s="539"/>
      <c r="BE16" s="539"/>
      <c r="BF16" s="539"/>
      <c r="BG16" s="539"/>
      <c r="BH16" s="539"/>
      <c r="BI16" s="539"/>
      <c r="BJ16" s="539"/>
      <c r="BK16" s="539"/>
      <c r="BL16" s="539"/>
      <c r="BM16" s="539"/>
      <c r="BN16" s="539"/>
      <c r="BO16" s="539"/>
      <c r="BP16" s="539"/>
      <c r="BQ16" s="539"/>
      <c r="BR16" s="539"/>
      <c r="BS16" s="539"/>
      <c r="BT16" s="539"/>
      <c r="BU16" s="539"/>
      <c r="BV16" s="539"/>
      <c r="BW16" s="539"/>
      <c r="BX16" s="539"/>
      <c r="BY16" s="539"/>
      <c r="BZ16" s="539"/>
      <c r="CA16" s="539"/>
      <c r="CB16" s="539"/>
      <c r="CC16" s="539"/>
      <c r="CD16" s="539"/>
      <c r="CE16" s="539"/>
      <c r="CF16" s="539"/>
      <c r="CG16" s="539"/>
      <c r="CH16" s="539"/>
      <c r="CI16" s="539"/>
      <c r="CJ16" s="539"/>
      <c r="CK16" s="539"/>
      <c r="CL16" s="539"/>
      <c r="CM16" s="539"/>
      <c r="CN16" s="539"/>
      <c r="CO16" s="539"/>
      <c r="CP16" s="539"/>
      <c r="CQ16" s="539"/>
      <c r="CR16" s="539"/>
      <c r="CS16" s="539"/>
      <c r="CT16" s="539"/>
      <c r="CU16" s="539"/>
      <c r="CV16" s="539"/>
      <c r="CW16" s="539"/>
      <c r="CX16" s="539"/>
      <c r="CY16" s="539"/>
      <c r="CZ16" s="539"/>
      <c r="DA16" s="539"/>
      <c r="DB16" s="539"/>
      <c r="DC16" s="539"/>
      <c r="DD16" s="539"/>
      <c r="DE16" s="539"/>
      <c r="DF16" s="539"/>
      <c r="DG16" s="539"/>
      <c r="DH16" s="539"/>
      <c r="DI16" s="539"/>
      <c r="DJ16" s="539"/>
      <c r="DK16" s="539"/>
      <c r="DL16" s="539"/>
      <c r="DM16" s="539"/>
      <c r="DN16" s="539"/>
      <c r="DO16" s="539"/>
      <c r="DP16" s="539"/>
      <c r="DQ16" s="539"/>
      <c r="DR16" s="539"/>
      <c r="DS16" s="539"/>
      <c r="DT16" s="539"/>
      <c r="DU16" s="539"/>
      <c r="DV16" s="539"/>
      <c r="DW16" s="539"/>
      <c r="DX16" s="539"/>
      <c r="DY16" s="539"/>
      <c r="DZ16" s="539"/>
      <c r="EA16" s="539"/>
      <c r="EB16" s="539"/>
      <c r="EC16" s="539"/>
      <c r="ED16" s="539"/>
      <c r="EE16" s="539"/>
      <c r="EF16" s="539"/>
      <c r="EG16" s="539"/>
      <c r="EH16" s="539"/>
      <c r="EI16" s="539"/>
      <c r="EJ16" s="539"/>
      <c r="EK16" s="539"/>
      <c r="EL16" s="539"/>
      <c r="EM16" s="539"/>
      <c r="EN16" s="539"/>
      <c r="EO16" s="539"/>
      <c r="EP16" s="539"/>
      <c r="EQ16" s="539"/>
      <c r="ER16" s="539"/>
      <c r="ES16" s="539"/>
      <c r="ET16" s="539"/>
      <c r="EU16" s="539"/>
      <c r="EV16" s="539"/>
      <c r="EW16" s="539"/>
      <c r="EX16" s="539"/>
      <c r="EY16" s="539"/>
      <c r="EZ16" s="539"/>
      <c r="FA16" s="539"/>
      <c r="FB16" s="539"/>
      <c r="FC16" s="539"/>
      <c r="FD16" s="539"/>
      <c r="FE16" s="539"/>
      <c r="FF16" s="539"/>
      <c r="FG16" s="539"/>
      <c r="FH16" s="539"/>
      <c r="FI16" s="539"/>
      <c r="FJ16" s="539"/>
      <c r="FK16" s="539"/>
      <c r="FL16" s="539"/>
      <c r="FM16" s="539"/>
      <c r="FN16" s="539"/>
      <c r="FO16" s="539"/>
      <c r="FP16" s="539"/>
      <c r="FQ16" s="539"/>
      <c r="FR16" s="539"/>
      <c r="FS16" s="539"/>
      <c r="FT16" s="539"/>
      <c r="FU16" s="539"/>
      <c r="FV16" s="539"/>
      <c r="FW16" s="539"/>
      <c r="FX16" s="539"/>
      <c r="FY16" s="539"/>
      <c r="FZ16" s="539"/>
      <c r="GA16" s="539"/>
      <c r="GB16" s="539"/>
      <c r="GC16" s="539"/>
      <c r="GD16" s="539"/>
      <c r="GE16" s="539"/>
      <c r="GF16" s="539"/>
      <c r="GG16" s="539"/>
      <c r="GH16" s="539"/>
      <c r="GI16" s="539"/>
      <c r="GJ16" s="539"/>
      <c r="GK16" s="539"/>
      <c r="GL16" s="539"/>
      <c r="GM16" s="539"/>
      <c r="GN16" s="539"/>
      <c r="GO16" s="539"/>
      <c r="GP16" s="539"/>
      <c r="GQ16" s="539"/>
      <c r="GR16" s="539"/>
      <c r="GS16" s="539"/>
      <c r="GT16" s="539"/>
      <c r="GU16" s="539"/>
      <c r="GV16" s="539"/>
      <c r="GW16" s="539"/>
      <c r="GX16" s="539"/>
      <c r="GY16" s="539"/>
      <c r="GZ16" s="539"/>
      <c r="HA16" s="539"/>
      <c r="HB16" s="539"/>
      <c r="HC16" s="539"/>
      <c r="HD16" s="539"/>
      <c r="HE16" s="539"/>
      <c r="HF16" s="539"/>
    </row>
    <row r="17" spans="1:214" s="533" customFormat="1" ht="19.5" customHeight="1" x14ac:dyDescent="0.25">
      <c r="A17" s="509">
        <v>8</v>
      </c>
      <c r="B17" s="538" t="s">
        <v>367</v>
      </c>
      <c r="C17" s="509" t="s">
        <v>35</v>
      </c>
      <c r="D17" s="640">
        <v>8.3631544948928466E-3</v>
      </c>
      <c r="E17" s="640"/>
      <c r="F17" s="640">
        <v>7.0361089707168699E-3</v>
      </c>
      <c r="G17" s="640"/>
      <c r="H17" s="640"/>
      <c r="I17" s="640">
        <v>7.8098833750285552E-3</v>
      </c>
      <c r="J17" s="640"/>
      <c r="K17" s="640">
        <v>7.8433320083542597E-3</v>
      </c>
      <c r="L17" s="641"/>
      <c r="M17" s="641"/>
      <c r="N17" s="648"/>
      <c r="O17" s="648"/>
      <c r="P17" s="650">
        <v>7.1999999999999998E-3</v>
      </c>
      <c r="Q17" s="650"/>
      <c r="R17" s="650"/>
      <c r="S17" s="650">
        <v>7.9000000000000008E-3</v>
      </c>
      <c r="T17" s="650"/>
      <c r="U17" s="650">
        <v>7.9000000000000008E-3</v>
      </c>
      <c r="V17" s="650"/>
      <c r="W17" s="649"/>
      <c r="X17" s="671">
        <f t="shared" si="0"/>
        <v>100</v>
      </c>
      <c r="Y17" s="663" t="e">
        <f t="shared" si="0"/>
        <v>#DIV/0!</v>
      </c>
      <c r="Z17" s="663">
        <f t="shared" si="0"/>
        <v>-2.3292849778935705</v>
      </c>
      <c r="AA17" s="663" t="e">
        <f t="shared" si="0"/>
        <v>#DIV/0!</v>
      </c>
      <c r="AB17" s="663" t="e">
        <f t="shared" si="0"/>
        <v>#DIV/0!</v>
      </c>
      <c r="AC17" s="663">
        <f t="shared" si="0"/>
        <v>-1.153879266105124</v>
      </c>
      <c r="AD17" s="663" t="e">
        <f t="shared" si="0"/>
        <v>#DIV/0!</v>
      </c>
      <c r="AE17" s="663">
        <f t="shared" si="0"/>
        <v>-0.72249895306461087</v>
      </c>
      <c r="AF17" s="663"/>
      <c r="AG17" s="664"/>
      <c r="AH17" s="510"/>
      <c r="AI17" s="539"/>
      <c r="AJ17" s="539"/>
      <c r="AK17" s="539"/>
      <c r="AL17" s="539"/>
      <c r="AM17" s="539"/>
      <c r="AN17" s="539"/>
      <c r="AO17" s="539"/>
      <c r="AP17" s="539"/>
      <c r="AQ17" s="539"/>
      <c r="AR17" s="539"/>
      <c r="AS17" s="539"/>
      <c r="AT17" s="539"/>
      <c r="AU17" s="539"/>
      <c r="AV17" s="539"/>
      <c r="AW17" s="539"/>
      <c r="AX17" s="539"/>
      <c r="AY17" s="539"/>
      <c r="AZ17" s="539"/>
      <c r="BA17" s="539"/>
      <c r="BB17" s="539"/>
      <c r="BC17" s="539"/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39"/>
      <c r="BQ17" s="539"/>
      <c r="BR17" s="539"/>
      <c r="BS17" s="539"/>
      <c r="BT17" s="539"/>
      <c r="BU17" s="539"/>
      <c r="BV17" s="539"/>
      <c r="BW17" s="539"/>
      <c r="BX17" s="539"/>
      <c r="BY17" s="539"/>
      <c r="BZ17" s="539"/>
      <c r="CA17" s="539"/>
      <c r="CB17" s="539"/>
      <c r="CC17" s="539"/>
      <c r="CD17" s="539"/>
      <c r="CE17" s="539"/>
      <c r="CF17" s="539"/>
      <c r="CG17" s="539"/>
      <c r="CH17" s="539"/>
      <c r="CI17" s="539"/>
      <c r="CJ17" s="539"/>
      <c r="CK17" s="539"/>
      <c r="CL17" s="539"/>
      <c r="CM17" s="539"/>
      <c r="CN17" s="539"/>
      <c r="CO17" s="539"/>
      <c r="CP17" s="539"/>
      <c r="CQ17" s="539"/>
      <c r="CR17" s="539"/>
      <c r="CS17" s="539"/>
      <c r="CT17" s="539"/>
      <c r="CU17" s="539"/>
      <c r="CV17" s="539"/>
      <c r="CW17" s="539"/>
      <c r="CX17" s="539"/>
      <c r="CY17" s="539"/>
      <c r="CZ17" s="539"/>
      <c r="DA17" s="539"/>
      <c r="DB17" s="539"/>
      <c r="DC17" s="539"/>
      <c r="DD17" s="539"/>
      <c r="DE17" s="539"/>
      <c r="DF17" s="539"/>
      <c r="DG17" s="539"/>
      <c r="DH17" s="539"/>
      <c r="DI17" s="539"/>
      <c r="DJ17" s="539"/>
      <c r="DK17" s="539"/>
      <c r="DL17" s="539"/>
      <c r="DM17" s="539"/>
      <c r="DN17" s="539"/>
      <c r="DO17" s="539"/>
      <c r="DP17" s="539"/>
      <c r="DQ17" s="539"/>
      <c r="DR17" s="539"/>
      <c r="DS17" s="539"/>
      <c r="DT17" s="539"/>
      <c r="DU17" s="539"/>
      <c r="DV17" s="539"/>
      <c r="DW17" s="539"/>
      <c r="DX17" s="539"/>
      <c r="DY17" s="539"/>
      <c r="DZ17" s="539"/>
      <c r="EA17" s="539"/>
      <c r="EB17" s="539"/>
      <c r="EC17" s="539"/>
      <c r="ED17" s="539"/>
      <c r="EE17" s="539"/>
      <c r="EF17" s="539"/>
      <c r="EG17" s="539"/>
      <c r="EH17" s="539"/>
      <c r="EI17" s="539"/>
      <c r="EJ17" s="539"/>
      <c r="EK17" s="539"/>
      <c r="EL17" s="539"/>
      <c r="EM17" s="539"/>
      <c r="EN17" s="539"/>
      <c r="EO17" s="539"/>
      <c r="EP17" s="539"/>
      <c r="EQ17" s="539"/>
      <c r="ER17" s="539"/>
      <c r="ES17" s="539"/>
      <c r="ET17" s="539"/>
      <c r="EU17" s="539"/>
      <c r="EV17" s="539"/>
      <c r="EW17" s="539"/>
      <c r="EX17" s="539"/>
      <c r="EY17" s="539"/>
      <c r="EZ17" s="539"/>
      <c r="FA17" s="539"/>
      <c r="FB17" s="539"/>
      <c r="FC17" s="539"/>
      <c r="FD17" s="539"/>
      <c r="FE17" s="539"/>
      <c r="FF17" s="539"/>
      <c r="FG17" s="539"/>
      <c r="FH17" s="539"/>
      <c r="FI17" s="539"/>
      <c r="FJ17" s="539"/>
      <c r="FK17" s="539"/>
      <c r="FL17" s="539"/>
      <c r="FM17" s="539"/>
      <c r="FN17" s="539"/>
      <c r="FO17" s="539"/>
      <c r="FP17" s="539"/>
      <c r="FQ17" s="539"/>
      <c r="FR17" s="539"/>
      <c r="FS17" s="539"/>
      <c r="FT17" s="539"/>
      <c r="FU17" s="539"/>
      <c r="FV17" s="539"/>
      <c r="FW17" s="539"/>
      <c r="FX17" s="539"/>
      <c r="FY17" s="539"/>
      <c r="FZ17" s="539"/>
      <c r="GA17" s="539"/>
      <c r="GB17" s="539"/>
      <c r="GC17" s="539"/>
      <c r="GD17" s="539"/>
      <c r="GE17" s="539"/>
      <c r="GF17" s="539"/>
      <c r="GG17" s="539"/>
      <c r="GH17" s="539"/>
      <c r="GI17" s="539"/>
      <c r="GJ17" s="539"/>
      <c r="GK17" s="539"/>
      <c r="GL17" s="539"/>
      <c r="GM17" s="539"/>
      <c r="GN17" s="539"/>
      <c r="GO17" s="539"/>
      <c r="GP17" s="539"/>
      <c r="GQ17" s="539"/>
      <c r="GR17" s="539"/>
      <c r="GS17" s="539"/>
      <c r="GT17" s="539"/>
      <c r="GU17" s="539"/>
      <c r="GV17" s="539"/>
      <c r="GW17" s="539"/>
      <c r="GX17" s="539"/>
      <c r="GY17" s="539"/>
      <c r="GZ17" s="539"/>
      <c r="HA17" s="539"/>
      <c r="HB17" s="539"/>
      <c r="HC17" s="539"/>
      <c r="HD17" s="539"/>
      <c r="HE17" s="539"/>
      <c r="HF17" s="539"/>
    </row>
    <row r="18" spans="1:214" s="533" customFormat="1" ht="19.5" hidden="1" customHeight="1" x14ac:dyDescent="0.25">
      <c r="A18" s="509">
        <v>9</v>
      </c>
      <c r="B18" s="538" t="s">
        <v>368</v>
      </c>
      <c r="C18" s="509"/>
      <c r="D18" s="640"/>
      <c r="E18" s="640"/>
      <c r="F18" s="640"/>
      <c r="G18" s="640"/>
      <c r="H18" s="640"/>
      <c r="I18" s="640"/>
      <c r="J18" s="640"/>
      <c r="K18" s="640"/>
      <c r="L18" s="641"/>
      <c r="M18" s="641"/>
      <c r="N18" s="652"/>
      <c r="O18" s="649"/>
      <c r="P18" s="649"/>
      <c r="Q18" s="649"/>
      <c r="R18" s="649"/>
      <c r="S18" s="649"/>
      <c r="T18" s="649"/>
      <c r="U18" s="649"/>
      <c r="V18" s="649"/>
      <c r="W18" s="649"/>
      <c r="X18" s="671" t="e">
        <f t="shared" si="0"/>
        <v>#DIV/0!</v>
      </c>
      <c r="Y18" s="663" t="e">
        <f t="shared" si="0"/>
        <v>#DIV/0!</v>
      </c>
      <c r="Z18" s="663" t="e">
        <f t="shared" si="0"/>
        <v>#DIV/0!</v>
      </c>
      <c r="AA18" s="663" t="e">
        <f t="shared" si="0"/>
        <v>#DIV/0!</v>
      </c>
      <c r="AB18" s="663" t="e">
        <f t="shared" si="0"/>
        <v>#DIV/0!</v>
      </c>
      <c r="AC18" s="663" t="e">
        <f t="shared" si="0"/>
        <v>#DIV/0!</v>
      </c>
      <c r="AD18" s="663" t="e">
        <f t="shared" si="0"/>
        <v>#DIV/0!</v>
      </c>
      <c r="AE18" s="663" t="e">
        <f t="shared" si="0"/>
        <v>#DIV/0!</v>
      </c>
      <c r="AF18" s="663"/>
      <c r="AG18" s="664"/>
      <c r="AH18" s="510"/>
      <c r="AI18" s="539"/>
      <c r="AJ18" s="539"/>
      <c r="AK18" s="539"/>
      <c r="AL18" s="539"/>
      <c r="AM18" s="539"/>
      <c r="AN18" s="539"/>
      <c r="AO18" s="539"/>
      <c r="AP18" s="539"/>
      <c r="AQ18" s="539"/>
      <c r="AR18" s="539"/>
      <c r="AS18" s="539"/>
      <c r="AT18" s="539"/>
      <c r="AU18" s="539"/>
      <c r="AV18" s="539"/>
      <c r="AW18" s="539"/>
      <c r="AX18" s="539"/>
      <c r="AY18" s="539"/>
      <c r="AZ18" s="539"/>
      <c r="BA18" s="539"/>
      <c r="BB18" s="539"/>
      <c r="BC18" s="539"/>
      <c r="BD18" s="539"/>
      <c r="BE18" s="539"/>
      <c r="BF18" s="539"/>
      <c r="BG18" s="539"/>
      <c r="BH18" s="539"/>
      <c r="BI18" s="539"/>
      <c r="BJ18" s="539"/>
      <c r="BK18" s="539"/>
      <c r="BL18" s="539"/>
      <c r="BM18" s="539"/>
      <c r="BN18" s="539"/>
      <c r="BO18" s="539"/>
      <c r="BP18" s="539"/>
      <c r="BQ18" s="539"/>
      <c r="BR18" s="539"/>
      <c r="BS18" s="539"/>
      <c r="BT18" s="539"/>
      <c r="BU18" s="539"/>
      <c r="BV18" s="539"/>
      <c r="BW18" s="539"/>
      <c r="BX18" s="539"/>
      <c r="BY18" s="539"/>
      <c r="BZ18" s="539"/>
      <c r="CA18" s="539"/>
      <c r="CB18" s="539"/>
      <c r="CC18" s="539"/>
      <c r="CD18" s="539"/>
      <c r="CE18" s="539"/>
      <c r="CF18" s="539"/>
      <c r="CG18" s="539"/>
      <c r="CH18" s="539"/>
      <c r="CI18" s="539"/>
      <c r="CJ18" s="539"/>
      <c r="CK18" s="539"/>
      <c r="CL18" s="539"/>
      <c r="CM18" s="539"/>
      <c r="CN18" s="539"/>
      <c r="CO18" s="539"/>
      <c r="CP18" s="539"/>
      <c r="CQ18" s="539"/>
      <c r="CR18" s="539"/>
      <c r="CS18" s="539"/>
      <c r="CT18" s="539"/>
      <c r="CU18" s="539"/>
      <c r="CV18" s="539"/>
      <c r="CW18" s="539"/>
      <c r="CX18" s="539"/>
      <c r="CY18" s="539"/>
      <c r="CZ18" s="539"/>
      <c r="DA18" s="539"/>
      <c r="DB18" s="539"/>
      <c r="DC18" s="539"/>
      <c r="DD18" s="539"/>
      <c r="DE18" s="539"/>
      <c r="DF18" s="539"/>
      <c r="DG18" s="539"/>
      <c r="DH18" s="539"/>
      <c r="DI18" s="539"/>
      <c r="DJ18" s="539"/>
      <c r="DK18" s="539"/>
      <c r="DL18" s="539"/>
      <c r="DM18" s="539"/>
      <c r="DN18" s="539"/>
      <c r="DO18" s="539"/>
      <c r="DP18" s="539"/>
      <c r="DQ18" s="539"/>
      <c r="DR18" s="539"/>
      <c r="DS18" s="539"/>
      <c r="DT18" s="539"/>
      <c r="DU18" s="539"/>
      <c r="DV18" s="539"/>
      <c r="DW18" s="539"/>
      <c r="DX18" s="539"/>
      <c r="DY18" s="539"/>
      <c r="DZ18" s="539"/>
      <c r="EA18" s="539"/>
      <c r="EB18" s="539"/>
      <c r="EC18" s="539"/>
      <c r="ED18" s="539"/>
      <c r="EE18" s="539"/>
      <c r="EF18" s="539"/>
      <c r="EG18" s="539"/>
      <c r="EH18" s="539"/>
      <c r="EI18" s="539"/>
      <c r="EJ18" s="539"/>
      <c r="EK18" s="539"/>
      <c r="EL18" s="539"/>
      <c r="EM18" s="539"/>
      <c r="EN18" s="539"/>
      <c r="EO18" s="539"/>
      <c r="EP18" s="539"/>
      <c r="EQ18" s="539"/>
      <c r="ER18" s="539"/>
      <c r="ES18" s="539"/>
      <c r="ET18" s="539"/>
      <c r="EU18" s="539"/>
      <c r="EV18" s="539"/>
      <c r="EW18" s="539"/>
      <c r="EX18" s="539"/>
      <c r="EY18" s="539"/>
      <c r="EZ18" s="539"/>
      <c r="FA18" s="539"/>
      <c r="FB18" s="539"/>
      <c r="FC18" s="539"/>
      <c r="FD18" s="539"/>
      <c r="FE18" s="539"/>
      <c r="FF18" s="539"/>
      <c r="FG18" s="539"/>
      <c r="FH18" s="539"/>
      <c r="FI18" s="539"/>
      <c r="FJ18" s="539"/>
      <c r="FK18" s="539"/>
      <c r="FL18" s="539"/>
      <c r="FM18" s="539"/>
      <c r="FN18" s="539"/>
      <c r="FO18" s="539"/>
      <c r="FP18" s="539"/>
      <c r="FQ18" s="539"/>
      <c r="FR18" s="539"/>
      <c r="FS18" s="539"/>
      <c r="FT18" s="539"/>
      <c r="FU18" s="539"/>
      <c r="FV18" s="539"/>
      <c r="FW18" s="539"/>
      <c r="FX18" s="539"/>
      <c r="FY18" s="539"/>
      <c r="FZ18" s="539"/>
      <c r="GA18" s="539"/>
      <c r="GB18" s="539"/>
      <c r="GC18" s="539"/>
      <c r="GD18" s="539"/>
      <c r="GE18" s="539"/>
      <c r="GF18" s="539"/>
      <c r="GG18" s="539"/>
      <c r="GH18" s="539"/>
      <c r="GI18" s="539"/>
      <c r="GJ18" s="539"/>
      <c r="GK18" s="539"/>
      <c r="GL18" s="539"/>
      <c r="GM18" s="539"/>
      <c r="GN18" s="539"/>
      <c r="GO18" s="539"/>
      <c r="GP18" s="539"/>
      <c r="GQ18" s="539"/>
      <c r="GR18" s="539"/>
      <c r="GS18" s="539"/>
      <c r="GT18" s="539"/>
      <c r="GU18" s="539"/>
      <c r="GV18" s="539"/>
      <c r="GW18" s="539"/>
      <c r="GX18" s="539"/>
      <c r="GY18" s="539"/>
      <c r="GZ18" s="539"/>
      <c r="HA18" s="539"/>
      <c r="HB18" s="539"/>
      <c r="HC18" s="539"/>
      <c r="HD18" s="539"/>
      <c r="HE18" s="539"/>
      <c r="HF18" s="539"/>
    </row>
    <row r="19" spans="1:214" s="533" customFormat="1" ht="25.5" hidden="1" x14ac:dyDescent="0.25">
      <c r="A19" s="509">
        <v>10</v>
      </c>
      <c r="B19" s="538" t="s">
        <v>369</v>
      </c>
      <c r="C19" s="509"/>
      <c r="D19" s="640"/>
      <c r="E19" s="640"/>
      <c r="F19" s="640"/>
      <c r="G19" s="640"/>
      <c r="H19" s="640"/>
      <c r="I19" s="640"/>
      <c r="J19" s="640"/>
      <c r="K19" s="640"/>
      <c r="L19" s="640"/>
      <c r="M19" s="640"/>
      <c r="N19" s="652"/>
      <c r="O19" s="652"/>
      <c r="P19" s="652"/>
      <c r="Q19" s="652"/>
      <c r="R19" s="652"/>
      <c r="S19" s="652"/>
      <c r="T19" s="652"/>
      <c r="U19" s="652"/>
      <c r="V19" s="652"/>
      <c r="W19" s="652"/>
      <c r="X19" s="671" t="e">
        <f t="shared" si="0"/>
        <v>#DIV/0!</v>
      </c>
      <c r="Y19" s="663" t="e">
        <f t="shared" si="0"/>
        <v>#DIV/0!</v>
      </c>
      <c r="Z19" s="663" t="e">
        <f t="shared" si="0"/>
        <v>#DIV/0!</v>
      </c>
      <c r="AA19" s="663" t="e">
        <f t="shared" si="0"/>
        <v>#DIV/0!</v>
      </c>
      <c r="AB19" s="663" t="e">
        <f t="shared" si="0"/>
        <v>#DIV/0!</v>
      </c>
      <c r="AC19" s="663" t="e">
        <f t="shared" si="0"/>
        <v>#DIV/0!</v>
      </c>
      <c r="AD19" s="663" t="e">
        <f t="shared" si="0"/>
        <v>#DIV/0!</v>
      </c>
      <c r="AE19" s="663" t="e">
        <f t="shared" si="0"/>
        <v>#DIV/0!</v>
      </c>
      <c r="AF19" s="663"/>
      <c r="AG19" s="664"/>
      <c r="AH19" s="510"/>
      <c r="AI19" s="539"/>
      <c r="AJ19" s="539"/>
      <c r="AK19" s="539"/>
      <c r="AL19" s="539"/>
      <c r="AM19" s="539"/>
      <c r="AN19" s="539"/>
      <c r="AO19" s="539"/>
      <c r="AP19" s="539"/>
      <c r="AQ19" s="539"/>
      <c r="AR19" s="539"/>
      <c r="AS19" s="539"/>
      <c r="AT19" s="539"/>
      <c r="AU19" s="539"/>
      <c r="AV19" s="539"/>
      <c r="AW19" s="539"/>
      <c r="AX19" s="539"/>
      <c r="AY19" s="539"/>
      <c r="AZ19" s="539"/>
      <c r="BA19" s="539"/>
      <c r="BB19" s="539"/>
      <c r="BC19" s="539"/>
      <c r="BD19" s="539"/>
      <c r="BE19" s="539"/>
      <c r="BF19" s="539"/>
      <c r="BG19" s="539"/>
      <c r="BH19" s="539"/>
      <c r="BI19" s="539"/>
      <c r="BJ19" s="539"/>
      <c r="BK19" s="539"/>
      <c r="BL19" s="539"/>
      <c r="BM19" s="539"/>
      <c r="BN19" s="539"/>
      <c r="BO19" s="539"/>
      <c r="BP19" s="539"/>
      <c r="BQ19" s="539"/>
      <c r="BR19" s="539"/>
      <c r="BS19" s="539"/>
      <c r="BT19" s="539"/>
      <c r="BU19" s="539"/>
      <c r="BV19" s="539"/>
      <c r="BW19" s="539"/>
      <c r="BX19" s="539"/>
      <c r="BY19" s="539"/>
      <c r="BZ19" s="539"/>
      <c r="CA19" s="539"/>
      <c r="CB19" s="539"/>
      <c r="CC19" s="539"/>
      <c r="CD19" s="539"/>
      <c r="CE19" s="539"/>
      <c r="CF19" s="539"/>
      <c r="CG19" s="539"/>
      <c r="CH19" s="539"/>
      <c r="CI19" s="539"/>
      <c r="CJ19" s="539"/>
      <c r="CK19" s="539"/>
      <c r="CL19" s="539"/>
      <c r="CM19" s="539"/>
      <c r="CN19" s="539"/>
      <c r="CO19" s="539"/>
      <c r="CP19" s="539"/>
      <c r="CQ19" s="539"/>
      <c r="CR19" s="539"/>
      <c r="CS19" s="539"/>
      <c r="CT19" s="539"/>
      <c r="CU19" s="539"/>
      <c r="CV19" s="539"/>
      <c r="CW19" s="539"/>
      <c r="CX19" s="539"/>
      <c r="CY19" s="539"/>
      <c r="CZ19" s="539"/>
      <c r="DA19" s="539"/>
      <c r="DB19" s="539"/>
      <c r="DC19" s="539"/>
      <c r="DD19" s="539"/>
      <c r="DE19" s="539"/>
      <c r="DF19" s="539"/>
      <c r="DG19" s="539"/>
      <c r="DH19" s="539"/>
      <c r="DI19" s="539"/>
      <c r="DJ19" s="539"/>
      <c r="DK19" s="539"/>
      <c r="DL19" s="539"/>
      <c r="DM19" s="539"/>
      <c r="DN19" s="539"/>
      <c r="DO19" s="539"/>
      <c r="DP19" s="539"/>
      <c r="DQ19" s="539"/>
      <c r="DR19" s="539"/>
      <c r="DS19" s="539"/>
      <c r="DT19" s="539"/>
      <c r="DU19" s="539"/>
      <c r="DV19" s="539"/>
      <c r="DW19" s="539"/>
      <c r="DX19" s="539"/>
      <c r="DY19" s="539"/>
      <c r="DZ19" s="539"/>
      <c r="EA19" s="539"/>
      <c r="EB19" s="539"/>
      <c r="EC19" s="539"/>
      <c r="ED19" s="539"/>
      <c r="EE19" s="539"/>
      <c r="EF19" s="539"/>
      <c r="EG19" s="539"/>
      <c r="EH19" s="539"/>
      <c r="EI19" s="539"/>
      <c r="EJ19" s="539"/>
      <c r="EK19" s="539"/>
      <c r="EL19" s="539"/>
      <c r="EM19" s="539"/>
      <c r="EN19" s="539"/>
      <c r="EO19" s="539"/>
      <c r="EP19" s="539"/>
      <c r="EQ19" s="539"/>
      <c r="ER19" s="539"/>
      <c r="ES19" s="539"/>
      <c r="ET19" s="539"/>
      <c r="EU19" s="539"/>
      <c r="EV19" s="539"/>
      <c r="EW19" s="539"/>
      <c r="EX19" s="539"/>
      <c r="EY19" s="539"/>
      <c r="EZ19" s="539"/>
      <c r="FA19" s="539"/>
      <c r="FB19" s="539"/>
      <c r="FC19" s="539"/>
      <c r="FD19" s="539"/>
      <c r="FE19" s="539"/>
      <c r="FF19" s="539"/>
      <c r="FG19" s="539"/>
      <c r="FH19" s="539"/>
      <c r="FI19" s="539"/>
      <c r="FJ19" s="539"/>
      <c r="FK19" s="539"/>
      <c r="FL19" s="539"/>
      <c r="FM19" s="539"/>
      <c r="FN19" s="539"/>
      <c r="FO19" s="539"/>
      <c r="FP19" s="539"/>
      <c r="FQ19" s="539"/>
      <c r="FR19" s="539"/>
      <c r="FS19" s="539"/>
      <c r="FT19" s="539"/>
      <c r="FU19" s="539"/>
      <c r="FV19" s="539"/>
      <c r="FW19" s="539"/>
      <c r="FX19" s="539"/>
      <c r="FY19" s="539"/>
      <c r="FZ19" s="539"/>
      <c r="GA19" s="539"/>
      <c r="GB19" s="539"/>
      <c r="GC19" s="539"/>
      <c r="GD19" s="539"/>
      <c r="GE19" s="539"/>
      <c r="GF19" s="539"/>
      <c r="GG19" s="539"/>
      <c r="GH19" s="539"/>
      <c r="GI19" s="539"/>
      <c r="GJ19" s="539"/>
      <c r="GK19" s="539"/>
      <c r="GL19" s="539"/>
      <c r="GM19" s="539"/>
      <c r="GN19" s="539"/>
      <c r="GO19" s="539"/>
      <c r="GP19" s="539"/>
      <c r="GQ19" s="539"/>
      <c r="GR19" s="539"/>
      <c r="GS19" s="539"/>
      <c r="GT19" s="539"/>
      <c r="GU19" s="539"/>
      <c r="GV19" s="539"/>
      <c r="GW19" s="539"/>
      <c r="GX19" s="539"/>
      <c r="GY19" s="539"/>
      <c r="GZ19" s="539"/>
      <c r="HA19" s="539"/>
      <c r="HB19" s="539"/>
      <c r="HC19" s="539"/>
      <c r="HD19" s="539"/>
      <c r="HE19" s="539"/>
      <c r="HF19" s="539"/>
    </row>
    <row r="20" spans="1:214" s="533" customFormat="1" x14ac:dyDescent="0.25">
      <c r="A20" s="509">
        <v>11</v>
      </c>
      <c r="B20" s="538" t="s">
        <v>370</v>
      </c>
      <c r="C20" s="509" t="s">
        <v>35</v>
      </c>
      <c r="D20" s="640">
        <v>8.3880364180213395E-3</v>
      </c>
      <c r="E20" s="640"/>
      <c r="F20" s="640">
        <v>7.1226362128673087E-3</v>
      </c>
      <c r="G20" s="640"/>
      <c r="H20" s="640"/>
      <c r="I20" s="640">
        <v>7.8461443031172893E-3</v>
      </c>
      <c r="J20" s="640"/>
      <c r="K20" s="640">
        <v>1.01690792044518E-2</v>
      </c>
      <c r="L20" s="641"/>
      <c r="M20" s="641"/>
      <c r="N20" s="648"/>
      <c r="O20" s="648"/>
      <c r="P20" s="650">
        <v>7.1999999999999998E-3</v>
      </c>
      <c r="Q20" s="650"/>
      <c r="R20" s="650"/>
      <c r="S20" s="650">
        <v>7.9000000000000008E-3</v>
      </c>
      <c r="T20" s="650"/>
      <c r="U20" s="650">
        <v>9.7999999999999997E-3</v>
      </c>
      <c r="V20" s="648"/>
      <c r="W20" s="649"/>
      <c r="X20" s="671">
        <f t="shared" si="0"/>
        <v>100</v>
      </c>
      <c r="Y20" s="663" t="e">
        <f t="shared" si="0"/>
        <v>#DIV/0!</v>
      </c>
      <c r="Z20" s="663">
        <f t="shared" si="0"/>
        <v>-1.0861678853249654</v>
      </c>
      <c r="AA20" s="663" t="e">
        <f t="shared" si="0"/>
        <v>#DIV/0!</v>
      </c>
      <c r="AB20" s="663" t="e">
        <f t="shared" si="0"/>
        <v>#DIV/0!</v>
      </c>
      <c r="AC20" s="663">
        <f t="shared" si="0"/>
        <v>-0.68639697158404922</v>
      </c>
      <c r="AD20" s="663" t="e">
        <f t="shared" si="0"/>
        <v>#DIV/0!</v>
      </c>
      <c r="AE20" s="663">
        <f t="shared" si="0"/>
        <v>3.6294259984741366</v>
      </c>
      <c r="AF20" s="663"/>
      <c r="AG20" s="664"/>
      <c r="AH20" s="510"/>
      <c r="AI20" s="539"/>
      <c r="AJ20" s="539"/>
      <c r="AK20" s="539"/>
      <c r="AL20" s="539"/>
      <c r="AM20" s="539"/>
      <c r="AN20" s="539"/>
      <c r="AO20" s="539"/>
      <c r="AP20" s="539"/>
      <c r="AQ20" s="539"/>
      <c r="AR20" s="539"/>
      <c r="AS20" s="539"/>
      <c r="AT20" s="539"/>
      <c r="AU20" s="539"/>
      <c r="AV20" s="539"/>
      <c r="AW20" s="539"/>
      <c r="AX20" s="539"/>
      <c r="AY20" s="539"/>
      <c r="AZ20" s="539"/>
      <c r="BA20" s="539"/>
      <c r="BB20" s="539"/>
      <c r="BC20" s="539"/>
      <c r="BD20" s="539"/>
      <c r="BE20" s="539"/>
      <c r="BF20" s="539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539"/>
      <c r="BW20" s="539"/>
      <c r="BX20" s="539"/>
      <c r="BY20" s="539"/>
      <c r="BZ20" s="539"/>
      <c r="CA20" s="539"/>
      <c r="CB20" s="539"/>
      <c r="CC20" s="539"/>
      <c r="CD20" s="539"/>
      <c r="CE20" s="539"/>
      <c r="CF20" s="539"/>
      <c r="CG20" s="539"/>
      <c r="CH20" s="539"/>
      <c r="CI20" s="539"/>
      <c r="CJ20" s="539"/>
      <c r="CK20" s="539"/>
      <c r="CL20" s="539"/>
      <c r="CM20" s="539"/>
      <c r="CN20" s="539"/>
      <c r="CO20" s="539"/>
      <c r="CP20" s="539"/>
      <c r="CQ20" s="539"/>
      <c r="CR20" s="539"/>
      <c r="CS20" s="539"/>
      <c r="CT20" s="539"/>
      <c r="CU20" s="539"/>
      <c r="CV20" s="539"/>
      <c r="CW20" s="539"/>
      <c r="CX20" s="539"/>
      <c r="CY20" s="539"/>
      <c r="CZ20" s="539"/>
      <c r="DA20" s="539"/>
      <c r="DB20" s="539"/>
      <c r="DC20" s="539"/>
      <c r="DD20" s="539"/>
      <c r="DE20" s="539"/>
      <c r="DF20" s="539"/>
      <c r="DG20" s="539"/>
      <c r="DH20" s="539"/>
      <c r="DI20" s="539"/>
      <c r="DJ20" s="539"/>
      <c r="DK20" s="539"/>
      <c r="DL20" s="539"/>
      <c r="DM20" s="539"/>
      <c r="DN20" s="539"/>
      <c r="DO20" s="539"/>
      <c r="DP20" s="539"/>
      <c r="DQ20" s="539"/>
      <c r="DR20" s="539"/>
      <c r="DS20" s="539"/>
      <c r="DT20" s="539"/>
      <c r="DU20" s="539"/>
      <c r="DV20" s="539"/>
      <c r="DW20" s="539"/>
      <c r="DX20" s="539"/>
      <c r="DY20" s="539"/>
      <c r="DZ20" s="539"/>
      <c r="EA20" s="539"/>
      <c r="EB20" s="539"/>
      <c r="EC20" s="539"/>
      <c r="ED20" s="539"/>
      <c r="EE20" s="539"/>
      <c r="EF20" s="539"/>
      <c r="EG20" s="539"/>
      <c r="EH20" s="539"/>
      <c r="EI20" s="539"/>
      <c r="EJ20" s="539"/>
      <c r="EK20" s="539"/>
      <c r="EL20" s="539"/>
      <c r="EM20" s="539"/>
      <c r="EN20" s="539"/>
      <c r="EO20" s="539"/>
      <c r="EP20" s="539"/>
      <c r="EQ20" s="539"/>
      <c r="ER20" s="539"/>
      <c r="ES20" s="539"/>
      <c r="ET20" s="539"/>
      <c r="EU20" s="539"/>
      <c r="EV20" s="539"/>
      <c r="EW20" s="539"/>
      <c r="EX20" s="539"/>
      <c r="EY20" s="539"/>
      <c r="EZ20" s="539"/>
      <c r="FA20" s="539"/>
      <c r="FB20" s="539"/>
      <c r="FC20" s="539"/>
      <c r="FD20" s="539"/>
      <c r="FE20" s="539"/>
      <c r="FF20" s="539"/>
      <c r="FG20" s="539"/>
      <c r="FH20" s="539"/>
      <c r="FI20" s="539"/>
      <c r="FJ20" s="539"/>
      <c r="FK20" s="539"/>
      <c r="FL20" s="539"/>
      <c r="FM20" s="539"/>
      <c r="FN20" s="539"/>
      <c r="FO20" s="539"/>
      <c r="FP20" s="539"/>
      <c r="FQ20" s="539"/>
      <c r="FR20" s="539"/>
      <c r="FS20" s="539"/>
      <c r="FT20" s="539"/>
      <c r="FU20" s="539"/>
      <c r="FV20" s="539"/>
      <c r="FW20" s="539"/>
      <c r="FX20" s="539"/>
      <c r="FY20" s="539"/>
      <c r="FZ20" s="539"/>
      <c r="GA20" s="539"/>
      <c r="GB20" s="539"/>
      <c r="GC20" s="539"/>
      <c r="GD20" s="539"/>
      <c r="GE20" s="539"/>
      <c r="GF20" s="539"/>
      <c r="GG20" s="539"/>
      <c r="GH20" s="539"/>
      <c r="GI20" s="539"/>
      <c r="GJ20" s="539"/>
      <c r="GK20" s="539"/>
      <c r="GL20" s="539"/>
      <c r="GM20" s="539"/>
      <c r="GN20" s="539"/>
      <c r="GO20" s="539"/>
      <c r="GP20" s="539"/>
      <c r="GQ20" s="539"/>
      <c r="GR20" s="539"/>
      <c r="GS20" s="539"/>
      <c r="GT20" s="539"/>
      <c r="GU20" s="539"/>
      <c r="GV20" s="539"/>
      <c r="GW20" s="539"/>
      <c r="GX20" s="539"/>
      <c r="GY20" s="539"/>
      <c r="GZ20" s="539"/>
      <c r="HA20" s="539"/>
      <c r="HB20" s="539"/>
      <c r="HC20" s="539"/>
      <c r="HD20" s="539"/>
      <c r="HE20" s="539"/>
      <c r="HF20" s="539"/>
    </row>
    <row r="21" spans="1:214" s="533" customFormat="1" hidden="1" x14ac:dyDescent="0.25">
      <c r="A21" s="509">
        <v>12</v>
      </c>
      <c r="B21" s="538" t="s">
        <v>371</v>
      </c>
      <c r="C21" s="508" t="s">
        <v>55</v>
      </c>
      <c r="D21" s="640"/>
      <c r="E21" s="640"/>
      <c r="F21" s="640"/>
      <c r="G21" s="640"/>
      <c r="H21" s="640"/>
      <c r="I21" s="640"/>
      <c r="J21" s="640"/>
      <c r="K21" s="640"/>
      <c r="L21" s="640"/>
      <c r="M21" s="640"/>
      <c r="N21" s="652"/>
      <c r="O21" s="652"/>
      <c r="P21" s="652"/>
      <c r="Q21" s="652"/>
      <c r="R21" s="652"/>
      <c r="S21" s="652"/>
      <c r="T21" s="652"/>
      <c r="U21" s="652"/>
      <c r="V21" s="652"/>
      <c r="W21" s="652"/>
      <c r="X21" s="671" t="e">
        <f t="shared" si="0"/>
        <v>#DIV/0!</v>
      </c>
      <c r="Y21" s="663" t="e">
        <f t="shared" si="0"/>
        <v>#DIV/0!</v>
      </c>
      <c r="Z21" s="663" t="e">
        <f t="shared" si="0"/>
        <v>#DIV/0!</v>
      </c>
      <c r="AA21" s="663" t="e">
        <f t="shared" si="0"/>
        <v>#DIV/0!</v>
      </c>
      <c r="AB21" s="663" t="e">
        <f t="shared" si="0"/>
        <v>#DIV/0!</v>
      </c>
      <c r="AC21" s="663" t="e">
        <f t="shared" si="0"/>
        <v>#DIV/0!</v>
      </c>
      <c r="AD21" s="663" t="e">
        <f t="shared" si="0"/>
        <v>#DIV/0!</v>
      </c>
      <c r="AE21" s="663"/>
      <c r="AF21" s="663"/>
      <c r="AG21" s="664"/>
      <c r="AH21" s="510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39"/>
      <c r="BL21" s="539"/>
      <c r="BM21" s="539"/>
      <c r="BN21" s="539"/>
      <c r="BO21" s="539"/>
      <c r="BP21" s="539"/>
      <c r="BQ21" s="539"/>
      <c r="BR21" s="539"/>
      <c r="BS21" s="539"/>
      <c r="BT21" s="539"/>
      <c r="BU21" s="539"/>
      <c r="BV21" s="539"/>
      <c r="BW21" s="539"/>
      <c r="BX21" s="539"/>
      <c r="BY21" s="539"/>
      <c r="BZ21" s="539"/>
      <c r="CA21" s="539"/>
      <c r="CB21" s="539"/>
      <c r="CC21" s="539"/>
      <c r="CD21" s="539"/>
      <c r="CE21" s="539"/>
      <c r="CF21" s="539"/>
      <c r="CG21" s="539"/>
      <c r="CH21" s="539"/>
      <c r="CI21" s="539"/>
      <c r="CJ21" s="539"/>
      <c r="CK21" s="539"/>
      <c r="CL21" s="539"/>
      <c r="CM21" s="539"/>
      <c r="CN21" s="539"/>
      <c r="CO21" s="539"/>
      <c r="CP21" s="539"/>
      <c r="CQ21" s="539"/>
      <c r="CR21" s="539"/>
      <c r="CS21" s="539"/>
      <c r="CT21" s="539"/>
      <c r="CU21" s="539"/>
      <c r="CV21" s="539"/>
      <c r="CW21" s="539"/>
      <c r="CX21" s="539"/>
      <c r="CY21" s="539"/>
      <c r="CZ21" s="539"/>
      <c r="DA21" s="539"/>
      <c r="DB21" s="539"/>
      <c r="DC21" s="539"/>
      <c r="DD21" s="539"/>
      <c r="DE21" s="539"/>
      <c r="DF21" s="539"/>
      <c r="DG21" s="539"/>
      <c r="DH21" s="539"/>
      <c r="DI21" s="539"/>
      <c r="DJ21" s="539"/>
      <c r="DK21" s="539"/>
      <c r="DL21" s="539"/>
      <c r="DM21" s="539"/>
      <c r="DN21" s="539"/>
      <c r="DO21" s="539"/>
      <c r="DP21" s="539"/>
      <c r="DQ21" s="539"/>
      <c r="DR21" s="539"/>
      <c r="DS21" s="539"/>
      <c r="DT21" s="539"/>
      <c r="DU21" s="539"/>
      <c r="DV21" s="539"/>
      <c r="DW21" s="539"/>
      <c r="DX21" s="539"/>
      <c r="DY21" s="539"/>
      <c r="DZ21" s="539"/>
      <c r="EA21" s="539"/>
      <c r="EB21" s="539"/>
      <c r="EC21" s="539"/>
      <c r="ED21" s="539"/>
      <c r="EE21" s="539"/>
      <c r="EF21" s="539"/>
      <c r="EG21" s="539"/>
      <c r="EH21" s="539"/>
      <c r="EI21" s="539"/>
      <c r="EJ21" s="539"/>
      <c r="EK21" s="539"/>
      <c r="EL21" s="539"/>
      <c r="EM21" s="539"/>
      <c r="EN21" s="539"/>
      <c r="EO21" s="539"/>
      <c r="EP21" s="539"/>
      <c r="EQ21" s="539"/>
      <c r="ER21" s="539"/>
      <c r="ES21" s="539"/>
      <c r="ET21" s="539"/>
      <c r="EU21" s="539"/>
      <c r="EV21" s="539"/>
      <c r="EW21" s="539"/>
      <c r="EX21" s="539"/>
      <c r="EY21" s="539"/>
      <c r="EZ21" s="539"/>
      <c r="FA21" s="539"/>
      <c r="FB21" s="539"/>
      <c r="FC21" s="539"/>
      <c r="FD21" s="539"/>
      <c r="FE21" s="539"/>
      <c r="FF21" s="539"/>
      <c r="FG21" s="539"/>
      <c r="FH21" s="539"/>
      <c r="FI21" s="539"/>
      <c r="FJ21" s="539"/>
      <c r="FK21" s="539"/>
      <c r="FL21" s="539"/>
      <c r="FM21" s="539"/>
      <c r="FN21" s="539"/>
      <c r="FO21" s="539"/>
      <c r="FP21" s="539"/>
      <c r="FQ21" s="539"/>
      <c r="FR21" s="539"/>
      <c r="FS21" s="539"/>
      <c r="FT21" s="539"/>
      <c r="FU21" s="539"/>
      <c r="FV21" s="539"/>
      <c r="FW21" s="539"/>
      <c r="FX21" s="539"/>
      <c r="FY21" s="539"/>
      <c r="FZ21" s="539"/>
      <c r="GA21" s="539"/>
      <c r="GB21" s="539"/>
      <c r="GC21" s="539"/>
      <c r="GD21" s="539"/>
      <c r="GE21" s="539"/>
      <c r="GF21" s="539"/>
      <c r="GG21" s="539"/>
      <c r="GH21" s="539"/>
      <c r="GI21" s="539"/>
      <c r="GJ21" s="539"/>
      <c r="GK21" s="539"/>
      <c r="GL21" s="539"/>
      <c r="GM21" s="539"/>
      <c r="GN21" s="539"/>
      <c r="GO21" s="539"/>
      <c r="GP21" s="539"/>
      <c r="GQ21" s="539"/>
      <c r="GR21" s="539"/>
      <c r="GS21" s="539"/>
      <c r="GT21" s="539"/>
      <c r="GU21" s="539"/>
      <c r="GV21" s="539"/>
      <c r="GW21" s="539"/>
      <c r="GX21" s="539"/>
      <c r="GY21" s="539"/>
      <c r="GZ21" s="539"/>
      <c r="HA21" s="539"/>
      <c r="HB21" s="539"/>
      <c r="HC21" s="539"/>
      <c r="HD21" s="539"/>
      <c r="HE21" s="539"/>
      <c r="HF21" s="539"/>
    </row>
    <row r="22" spans="1:214" s="533" customFormat="1" ht="25.5" hidden="1" x14ac:dyDescent="0.25">
      <c r="A22" s="509">
        <v>13</v>
      </c>
      <c r="B22" s="538" t="s">
        <v>372</v>
      </c>
      <c r="C22" s="508" t="s">
        <v>55</v>
      </c>
      <c r="D22" s="640"/>
      <c r="E22" s="640"/>
      <c r="F22" s="640"/>
      <c r="G22" s="640"/>
      <c r="H22" s="640"/>
      <c r="I22" s="640"/>
      <c r="J22" s="640"/>
      <c r="K22" s="640"/>
      <c r="L22" s="640"/>
      <c r="M22" s="640"/>
      <c r="N22" s="652"/>
      <c r="O22" s="652"/>
      <c r="P22" s="652"/>
      <c r="Q22" s="652"/>
      <c r="R22" s="652"/>
      <c r="S22" s="652"/>
      <c r="T22" s="652"/>
      <c r="U22" s="652"/>
      <c r="V22" s="652"/>
      <c r="W22" s="652"/>
      <c r="X22" s="671" t="e">
        <f t="shared" si="0"/>
        <v>#DIV/0!</v>
      </c>
      <c r="Y22" s="663" t="e">
        <f t="shared" si="0"/>
        <v>#DIV/0!</v>
      </c>
      <c r="Z22" s="663" t="e">
        <f t="shared" si="0"/>
        <v>#DIV/0!</v>
      </c>
      <c r="AA22" s="663" t="e">
        <f t="shared" si="0"/>
        <v>#DIV/0!</v>
      </c>
      <c r="AB22" s="663" t="e">
        <f t="shared" si="0"/>
        <v>#DIV/0!</v>
      </c>
      <c r="AC22" s="663" t="e">
        <f t="shared" si="0"/>
        <v>#DIV/0!</v>
      </c>
      <c r="AD22" s="663" t="e">
        <f t="shared" si="0"/>
        <v>#DIV/0!</v>
      </c>
      <c r="AE22" s="663"/>
      <c r="AF22" s="663"/>
      <c r="AG22" s="664"/>
      <c r="AH22" s="510"/>
      <c r="AI22" s="539"/>
      <c r="AJ22" s="539"/>
      <c r="AK22" s="539"/>
      <c r="AL22" s="539"/>
      <c r="AM22" s="539"/>
      <c r="AN22" s="539"/>
      <c r="AO22" s="539"/>
      <c r="AP22" s="539"/>
      <c r="AQ22" s="539"/>
      <c r="AR22" s="539"/>
      <c r="AS22" s="539"/>
      <c r="AT22" s="539"/>
      <c r="AU22" s="539"/>
      <c r="AV22" s="539"/>
      <c r="AW22" s="539"/>
      <c r="AX22" s="539"/>
      <c r="AY22" s="539"/>
      <c r="AZ22" s="539"/>
      <c r="BA22" s="539"/>
      <c r="BB22" s="539"/>
      <c r="BC22" s="539"/>
      <c r="BD22" s="539"/>
      <c r="BE22" s="539"/>
      <c r="BF22" s="539"/>
      <c r="BG22" s="539"/>
      <c r="BH22" s="539"/>
      <c r="BI22" s="539"/>
      <c r="BJ22" s="539"/>
      <c r="BK22" s="539"/>
      <c r="BL22" s="539"/>
      <c r="BM22" s="539"/>
      <c r="BN22" s="539"/>
      <c r="BO22" s="539"/>
      <c r="BP22" s="539"/>
      <c r="BQ22" s="539"/>
      <c r="BR22" s="539"/>
      <c r="BS22" s="539"/>
      <c r="BT22" s="539"/>
      <c r="BU22" s="539"/>
      <c r="BV22" s="539"/>
      <c r="BW22" s="539"/>
      <c r="BX22" s="539"/>
      <c r="BY22" s="539"/>
      <c r="BZ22" s="539"/>
      <c r="CA22" s="539"/>
      <c r="CB22" s="539"/>
      <c r="CC22" s="539"/>
      <c r="CD22" s="539"/>
      <c r="CE22" s="539"/>
      <c r="CF22" s="539"/>
      <c r="CG22" s="539"/>
      <c r="CH22" s="539"/>
      <c r="CI22" s="539"/>
      <c r="CJ22" s="539"/>
      <c r="CK22" s="539"/>
      <c r="CL22" s="539"/>
      <c r="CM22" s="539"/>
      <c r="CN22" s="539"/>
      <c r="CO22" s="539"/>
      <c r="CP22" s="539"/>
      <c r="CQ22" s="539"/>
      <c r="CR22" s="539"/>
      <c r="CS22" s="539"/>
      <c r="CT22" s="539"/>
      <c r="CU22" s="539"/>
      <c r="CV22" s="539"/>
      <c r="CW22" s="539"/>
      <c r="CX22" s="539"/>
      <c r="CY22" s="539"/>
      <c r="CZ22" s="539"/>
      <c r="DA22" s="539"/>
      <c r="DB22" s="539"/>
      <c r="DC22" s="539"/>
      <c r="DD22" s="539"/>
      <c r="DE22" s="539"/>
      <c r="DF22" s="539"/>
      <c r="DG22" s="539"/>
      <c r="DH22" s="539"/>
      <c r="DI22" s="539"/>
      <c r="DJ22" s="539"/>
      <c r="DK22" s="539"/>
      <c r="DL22" s="539"/>
      <c r="DM22" s="539"/>
      <c r="DN22" s="539"/>
      <c r="DO22" s="539"/>
      <c r="DP22" s="539"/>
      <c r="DQ22" s="539"/>
      <c r="DR22" s="539"/>
      <c r="DS22" s="539"/>
      <c r="DT22" s="539"/>
      <c r="DU22" s="539"/>
      <c r="DV22" s="539"/>
      <c r="DW22" s="539"/>
      <c r="DX22" s="539"/>
      <c r="DY22" s="539"/>
      <c r="DZ22" s="539"/>
      <c r="EA22" s="539"/>
      <c r="EB22" s="539"/>
      <c r="EC22" s="539"/>
      <c r="ED22" s="539"/>
      <c r="EE22" s="539"/>
      <c r="EF22" s="539"/>
      <c r="EG22" s="539"/>
      <c r="EH22" s="539"/>
      <c r="EI22" s="539"/>
      <c r="EJ22" s="539"/>
      <c r="EK22" s="539"/>
      <c r="EL22" s="539"/>
      <c r="EM22" s="539"/>
      <c r="EN22" s="539"/>
      <c r="EO22" s="539"/>
      <c r="EP22" s="539"/>
      <c r="EQ22" s="539"/>
      <c r="ER22" s="539"/>
      <c r="ES22" s="539"/>
      <c r="ET22" s="539"/>
      <c r="EU22" s="539"/>
      <c r="EV22" s="539"/>
      <c r="EW22" s="539"/>
      <c r="EX22" s="539"/>
      <c r="EY22" s="539"/>
      <c r="EZ22" s="539"/>
      <c r="FA22" s="539"/>
      <c r="FB22" s="539"/>
      <c r="FC22" s="539"/>
      <c r="FD22" s="539"/>
      <c r="FE22" s="539"/>
      <c r="FF22" s="539"/>
      <c r="FG22" s="539"/>
      <c r="FH22" s="539"/>
      <c r="FI22" s="539"/>
      <c r="FJ22" s="539"/>
      <c r="FK22" s="539"/>
      <c r="FL22" s="539"/>
      <c r="FM22" s="539"/>
      <c r="FN22" s="539"/>
      <c r="FO22" s="539"/>
      <c r="FP22" s="539"/>
      <c r="FQ22" s="539"/>
      <c r="FR22" s="539"/>
      <c r="FS22" s="539"/>
      <c r="FT22" s="539"/>
      <c r="FU22" s="539"/>
      <c r="FV22" s="539"/>
      <c r="FW22" s="539"/>
      <c r="FX22" s="539"/>
      <c r="FY22" s="539"/>
      <c r="FZ22" s="539"/>
      <c r="GA22" s="539"/>
      <c r="GB22" s="539"/>
      <c r="GC22" s="539"/>
      <c r="GD22" s="539"/>
      <c r="GE22" s="539"/>
      <c r="GF22" s="539"/>
      <c r="GG22" s="539"/>
      <c r="GH22" s="539"/>
      <c r="GI22" s="539"/>
      <c r="GJ22" s="539"/>
      <c r="GK22" s="539"/>
      <c r="GL22" s="539"/>
      <c r="GM22" s="539"/>
      <c r="GN22" s="539"/>
      <c r="GO22" s="539"/>
      <c r="GP22" s="539"/>
      <c r="GQ22" s="539"/>
      <c r="GR22" s="539"/>
      <c r="GS22" s="539"/>
      <c r="GT22" s="539"/>
      <c r="GU22" s="539"/>
      <c r="GV22" s="539"/>
      <c r="GW22" s="539"/>
      <c r="GX22" s="539"/>
      <c r="GY22" s="539"/>
      <c r="GZ22" s="539"/>
      <c r="HA22" s="539"/>
      <c r="HB22" s="539"/>
      <c r="HC22" s="539"/>
      <c r="HD22" s="539"/>
      <c r="HE22" s="539"/>
      <c r="HF22" s="539"/>
    </row>
    <row r="23" spans="1:214" s="533" customFormat="1" ht="28.5" hidden="1" x14ac:dyDescent="0.25">
      <c r="A23" s="509">
        <v>14</v>
      </c>
      <c r="B23" s="538" t="s">
        <v>373</v>
      </c>
      <c r="C23" s="508" t="s">
        <v>55</v>
      </c>
      <c r="D23" s="640"/>
      <c r="E23" s="640"/>
      <c r="F23" s="640"/>
      <c r="G23" s="640"/>
      <c r="H23" s="640"/>
      <c r="I23" s="640"/>
      <c r="J23" s="640"/>
      <c r="K23" s="640"/>
      <c r="L23" s="640"/>
      <c r="M23" s="640"/>
      <c r="N23" s="652"/>
      <c r="O23" s="652"/>
      <c r="P23" s="652"/>
      <c r="Q23" s="652"/>
      <c r="R23" s="652"/>
      <c r="S23" s="652"/>
      <c r="T23" s="652"/>
      <c r="U23" s="652"/>
      <c r="V23" s="652"/>
      <c r="W23" s="652"/>
      <c r="X23" s="671" t="e">
        <f t="shared" si="0"/>
        <v>#DIV/0!</v>
      </c>
      <c r="Y23" s="663" t="e">
        <f t="shared" si="0"/>
        <v>#DIV/0!</v>
      </c>
      <c r="Z23" s="663" t="e">
        <f t="shared" si="0"/>
        <v>#DIV/0!</v>
      </c>
      <c r="AA23" s="663" t="e">
        <f t="shared" si="0"/>
        <v>#DIV/0!</v>
      </c>
      <c r="AB23" s="663" t="e">
        <f t="shared" si="0"/>
        <v>#DIV/0!</v>
      </c>
      <c r="AC23" s="663" t="e">
        <f t="shared" si="0"/>
        <v>#DIV/0!</v>
      </c>
      <c r="AD23" s="663" t="e">
        <f t="shared" si="0"/>
        <v>#DIV/0!</v>
      </c>
      <c r="AE23" s="663"/>
      <c r="AF23" s="663"/>
      <c r="AG23" s="664"/>
      <c r="AH23" s="510"/>
      <c r="AI23" s="539"/>
      <c r="AJ23" s="539"/>
      <c r="AK23" s="539"/>
      <c r="AL23" s="539"/>
      <c r="AM23" s="539"/>
      <c r="AN23" s="539"/>
      <c r="AO23" s="539"/>
      <c r="AP23" s="539"/>
      <c r="AQ23" s="539"/>
      <c r="AR23" s="539"/>
      <c r="AS23" s="539"/>
      <c r="AT23" s="539"/>
      <c r="AU23" s="539"/>
      <c r="AV23" s="539"/>
      <c r="AW23" s="539"/>
      <c r="AX23" s="539"/>
      <c r="AY23" s="539"/>
      <c r="AZ23" s="539"/>
      <c r="BA23" s="539"/>
      <c r="BB23" s="539"/>
      <c r="BC23" s="539"/>
      <c r="BD23" s="539"/>
      <c r="BE23" s="539"/>
      <c r="BF23" s="539"/>
      <c r="BG23" s="539"/>
      <c r="BH23" s="539"/>
      <c r="BI23" s="539"/>
      <c r="BJ23" s="539"/>
      <c r="BK23" s="539"/>
      <c r="BL23" s="539"/>
      <c r="BM23" s="539"/>
      <c r="BN23" s="539"/>
      <c r="BO23" s="539"/>
      <c r="BP23" s="539"/>
      <c r="BQ23" s="539"/>
      <c r="BR23" s="539"/>
      <c r="BS23" s="539"/>
      <c r="BT23" s="539"/>
      <c r="BU23" s="539"/>
      <c r="BV23" s="539"/>
      <c r="BW23" s="539"/>
      <c r="BX23" s="539"/>
      <c r="BY23" s="539"/>
      <c r="BZ23" s="539"/>
      <c r="CA23" s="539"/>
      <c r="CB23" s="539"/>
      <c r="CC23" s="539"/>
      <c r="CD23" s="539"/>
      <c r="CE23" s="539"/>
      <c r="CF23" s="539"/>
      <c r="CG23" s="539"/>
      <c r="CH23" s="539"/>
      <c r="CI23" s="539"/>
      <c r="CJ23" s="539"/>
      <c r="CK23" s="539"/>
      <c r="CL23" s="539"/>
      <c r="CM23" s="539"/>
      <c r="CN23" s="539"/>
      <c r="CO23" s="539"/>
      <c r="CP23" s="539"/>
      <c r="CQ23" s="539"/>
      <c r="CR23" s="539"/>
      <c r="CS23" s="539"/>
      <c r="CT23" s="539"/>
      <c r="CU23" s="539"/>
      <c r="CV23" s="539"/>
      <c r="CW23" s="539"/>
      <c r="CX23" s="539"/>
      <c r="CY23" s="539"/>
      <c r="CZ23" s="539"/>
      <c r="DA23" s="539"/>
      <c r="DB23" s="539"/>
      <c r="DC23" s="539"/>
      <c r="DD23" s="539"/>
      <c r="DE23" s="539"/>
      <c r="DF23" s="539"/>
      <c r="DG23" s="539"/>
      <c r="DH23" s="539"/>
      <c r="DI23" s="539"/>
      <c r="DJ23" s="539"/>
      <c r="DK23" s="539"/>
      <c r="DL23" s="539"/>
      <c r="DM23" s="539"/>
      <c r="DN23" s="539"/>
      <c r="DO23" s="539"/>
      <c r="DP23" s="539"/>
      <c r="DQ23" s="539"/>
      <c r="DR23" s="539"/>
      <c r="DS23" s="539"/>
      <c r="DT23" s="539"/>
      <c r="DU23" s="539"/>
      <c r="DV23" s="539"/>
      <c r="DW23" s="539"/>
      <c r="DX23" s="539"/>
      <c r="DY23" s="539"/>
      <c r="DZ23" s="539"/>
      <c r="EA23" s="539"/>
      <c r="EB23" s="539"/>
      <c r="EC23" s="539"/>
      <c r="ED23" s="539"/>
      <c r="EE23" s="539"/>
      <c r="EF23" s="539"/>
      <c r="EG23" s="539"/>
      <c r="EH23" s="539"/>
      <c r="EI23" s="539"/>
      <c r="EJ23" s="539"/>
      <c r="EK23" s="539"/>
      <c r="EL23" s="539"/>
      <c r="EM23" s="539"/>
      <c r="EN23" s="539"/>
      <c r="EO23" s="539"/>
      <c r="EP23" s="539"/>
      <c r="EQ23" s="539"/>
      <c r="ER23" s="539"/>
      <c r="ES23" s="539"/>
      <c r="ET23" s="539"/>
      <c r="EU23" s="539"/>
      <c r="EV23" s="539"/>
      <c r="EW23" s="539"/>
      <c r="EX23" s="539"/>
      <c r="EY23" s="539"/>
      <c r="EZ23" s="539"/>
      <c r="FA23" s="539"/>
      <c r="FB23" s="539"/>
      <c r="FC23" s="539"/>
      <c r="FD23" s="539"/>
      <c r="FE23" s="539"/>
      <c r="FF23" s="539"/>
      <c r="FG23" s="539"/>
      <c r="FH23" s="539"/>
      <c r="FI23" s="539"/>
      <c r="FJ23" s="539"/>
      <c r="FK23" s="539"/>
      <c r="FL23" s="539"/>
      <c r="FM23" s="539"/>
      <c r="FN23" s="539"/>
      <c r="FO23" s="539"/>
      <c r="FP23" s="539"/>
      <c r="FQ23" s="539"/>
      <c r="FR23" s="539"/>
      <c r="FS23" s="539"/>
      <c r="FT23" s="539"/>
      <c r="FU23" s="539"/>
      <c r="FV23" s="539"/>
      <c r="FW23" s="539"/>
      <c r="FX23" s="539"/>
      <c r="FY23" s="539"/>
      <c r="FZ23" s="539"/>
      <c r="GA23" s="539"/>
      <c r="GB23" s="539"/>
      <c r="GC23" s="539"/>
      <c r="GD23" s="539"/>
      <c r="GE23" s="539"/>
      <c r="GF23" s="539"/>
      <c r="GG23" s="539"/>
      <c r="GH23" s="539"/>
      <c r="GI23" s="539"/>
      <c r="GJ23" s="539"/>
      <c r="GK23" s="539"/>
      <c r="GL23" s="539"/>
      <c r="GM23" s="539"/>
      <c r="GN23" s="539"/>
      <c r="GO23" s="539"/>
      <c r="GP23" s="539"/>
      <c r="GQ23" s="539"/>
      <c r="GR23" s="539"/>
      <c r="GS23" s="539"/>
      <c r="GT23" s="539"/>
      <c r="GU23" s="539"/>
      <c r="GV23" s="539"/>
      <c r="GW23" s="539"/>
      <c r="GX23" s="539"/>
      <c r="GY23" s="539"/>
      <c r="GZ23" s="539"/>
      <c r="HA23" s="539"/>
      <c r="HB23" s="539"/>
      <c r="HC23" s="539"/>
      <c r="HD23" s="539"/>
      <c r="HE23" s="539"/>
      <c r="HF23" s="539"/>
    </row>
    <row r="24" spans="1:214" s="537" customFormat="1" ht="15.75" customHeight="1" x14ac:dyDescent="0.25">
      <c r="A24" s="535" t="s">
        <v>374</v>
      </c>
      <c r="B24" s="954" t="s">
        <v>375</v>
      </c>
      <c r="C24" s="955"/>
      <c r="D24" s="642"/>
      <c r="E24" s="642"/>
      <c r="F24" s="642"/>
      <c r="G24" s="642"/>
      <c r="H24" s="642"/>
      <c r="I24" s="642"/>
      <c r="J24" s="642"/>
      <c r="K24" s="642"/>
      <c r="L24" s="638"/>
      <c r="M24" s="638"/>
      <c r="N24" s="653"/>
      <c r="O24" s="653"/>
      <c r="P24" s="653"/>
      <c r="Q24" s="653"/>
      <c r="R24" s="653"/>
      <c r="S24" s="653"/>
      <c r="T24" s="653"/>
      <c r="U24" s="653"/>
      <c r="V24" s="653"/>
      <c r="W24" s="653"/>
      <c r="X24" s="671"/>
      <c r="Y24" s="663" t="e">
        <f t="shared" si="0"/>
        <v>#DIV/0!</v>
      </c>
      <c r="Z24" s="663"/>
      <c r="AA24" s="663"/>
      <c r="AB24" s="663"/>
      <c r="AC24" s="663"/>
      <c r="AD24" s="663"/>
      <c r="AE24" s="663"/>
      <c r="AF24" s="665"/>
      <c r="AG24" s="665"/>
      <c r="AH24" s="540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541"/>
      <c r="AT24" s="541"/>
      <c r="AU24" s="541"/>
      <c r="AV24" s="541"/>
      <c r="AW24" s="541"/>
      <c r="AX24" s="541"/>
      <c r="AY24" s="541"/>
      <c r="AZ24" s="541"/>
      <c r="BA24" s="541"/>
      <c r="BB24" s="541"/>
      <c r="BC24" s="541"/>
      <c r="BD24" s="541"/>
      <c r="BE24" s="541"/>
      <c r="BF24" s="541"/>
      <c r="BG24" s="541"/>
      <c r="BH24" s="541"/>
      <c r="BI24" s="541"/>
      <c r="BJ24" s="541"/>
      <c r="BK24" s="541"/>
      <c r="BL24" s="541"/>
      <c r="BM24" s="541"/>
      <c r="BN24" s="541"/>
      <c r="BO24" s="541"/>
      <c r="BP24" s="541"/>
      <c r="BQ24" s="541"/>
      <c r="BR24" s="541"/>
      <c r="BS24" s="541"/>
      <c r="BT24" s="541"/>
      <c r="BU24" s="541"/>
      <c r="BV24" s="541"/>
      <c r="BW24" s="541"/>
      <c r="BX24" s="541"/>
      <c r="BY24" s="541"/>
      <c r="BZ24" s="541"/>
      <c r="CA24" s="541"/>
      <c r="CB24" s="541"/>
      <c r="CC24" s="541"/>
      <c r="CD24" s="541"/>
      <c r="CE24" s="541"/>
      <c r="CF24" s="541"/>
      <c r="CG24" s="541"/>
      <c r="CH24" s="541"/>
      <c r="CI24" s="541"/>
      <c r="CJ24" s="541"/>
      <c r="CK24" s="541"/>
      <c r="CL24" s="541"/>
      <c r="CM24" s="541"/>
      <c r="CN24" s="541"/>
      <c r="CO24" s="541"/>
      <c r="CP24" s="541"/>
      <c r="CQ24" s="541"/>
      <c r="CR24" s="541"/>
      <c r="CS24" s="541"/>
      <c r="CT24" s="541"/>
      <c r="CU24" s="541"/>
      <c r="CV24" s="541"/>
      <c r="CW24" s="541"/>
      <c r="CX24" s="541"/>
      <c r="CY24" s="541"/>
      <c r="CZ24" s="541"/>
      <c r="DA24" s="541"/>
      <c r="DB24" s="541"/>
      <c r="DC24" s="541"/>
      <c r="DD24" s="541"/>
      <c r="DE24" s="541"/>
      <c r="DF24" s="541"/>
      <c r="DG24" s="541"/>
      <c r="DH24" s="541"/>
      <c r="DI24" s="541"/>
      <c r="DJ24" s="541"/>
      <c r="DK24" s="541"/>
      <c r="DL24" s="541"/>
      <c r="DM24" s="541"/>
      <c r="DN24" s="541"/>
      <c r="DO24" s="541"/>
      <c r="DP24" s="541"/>
      <c r="DQ24" s="541"/>
      <c r="DR24" s="541"/>
      <c r="DS24" s="541"/>
      <c r="DT24" s="541"/>
      <c r="DU24" s="541"/>
      <c r="DV24" s="541"/>
      <c r="DW24" s="541"/>
      <c r="DX24" s="541"/>
      <c r="DY24" s="541"/>
      <c r="DZ24" s="541"/>
      <c r="EA24" s="541"/>
      <c r="EB24" s="541"/>
      <c r="EC24" s="541"/>
      <c r="ED24" s="541"/>
      <c r="EE24" s="541"/>
      <c r="EF24" s="541"/>
      <c r="EG24" s="541"/>
      <c r="EH24" s="541"/>
      <c r="EI24" s="541"/>
      <c r="EJ24" s="541"/>
      <c r="EK24" s="541"/>
      <c r="EL24" s="541"/>
      <c r="EM24" s="541"/>
      <c r="EN24" s="541"/>
      <c r="EO24" s="541"/>
      <c r="EP24" s="541"/>
      <c r="EQ24" s="541"/>
      <c r="ER24" s="541"/>
      <c r="ES24" s="541"/>
      <c r="ET24" s="541"/>
      <c r="EU24" s="541"/>
      <c r="EV24" s="541"/>
      <c r="EW24" s="541"/>
      <c r="EX24" s="541"/>
      <c r="EY24" s="541"/>
      <c r="EZ24" s="541"/>
      <c r="FA24" s="541"/>
      <c r="FB24" s="541"/>
      <c r="FC24" s="541"/>
      <c r="FD24" s="541"/>
      <c r="FE24" s="541"/>
      <c r="FF24" s="541"/>
      <c r="FG24" s="541"/>
      <c r="FH24" s="541"/>
      <c r="FI24" s="541"/>
      <c r="FJ24" s="541"/>
      <c r="FK24" s="541"/>
      <c r="FL24" s="541"/>
      <c r="FM24" s="541"/>
      <c r="FN24" s="541"/>
      <c r="FO24" s="541"/>
      <c r="FP24" s="541"/>
      <c r="FQ24" s="541"/>
      <c r="FR24" s="541"/>
      <c r="FS24" s="541"/>
      <c r="FT24" s="541"/>
      <c r="FU24" s="541"/>
      <c r="FV24" s="541"/>
      <c r="FW24" s="541"/>
      <c r="FX24" s="541"/>
      <c r="FY24" s="541"/>
      <c r="FZ24" s="541"/>
      <c r="GA24" s="541"/>
      <c r="GB24" s="541"/>
      <c r="GC24" s="541"/>
      <c r="GD24" s="541"/>
      <c r="GE24" s="541"/>
      <c r="GF24" s="541"/>
      <c r="GG24" s="541"/>
      <c r="GH24" s="541"/>
      <c r="GI24" s="541"/>
      <c r="GJ24" s="541"/>
      <c r="GK24" s="541"/>
      <c r="GL24" s="541"/>
      <c r="GM24" s="541"/>
      <c r="GN24" s="541"/>
      <c r="GO24" s="541"/>
      <c r="GP24" s="541"/>
      <c r="GQ24" s="541"/>
      <c r="GR24" s="541"/>
      <c r="GS24" s="541"/>
      <c r="GT24" s="541"/>
      <c r="GU24" s="541"/>
      <c r="GV24" s="541"/>
      <c r="GW24" s="541"/>
      <c r="GX24" s="541"/>
      <c r="GY24" s="541"/>
      <c r="GZ24" s="541"/>
      <c r="HA24" s="541"/>
      <c r="HB24" s="541"/>
      <c r="HC24" s="541"/>
      <c r="HD24" s="541"/>
      <c r="HE24" s="541"/>
      <c r="HF24" s="541"/>
    </row>
    <row r="25" spans="1:214" s="533" customFormat="1" ht="12.75" hidden="1" customHeight="1" x14ac:dyDescent="0.25">
      <c r="A25" s="509">
        <v>15</v>
      </c>
      <c r="B25" s="538" t="s">
        <v>376</v>
      </c>
      <c r="C25" s="509" t="s">
        <v>35</v>
      </c>
      <c r="D25" s="640"/>
      <c r="E25" s="640"/>
      <c r="F25" s="640"/>
      <c r="G25" s="640"/>
      <c r="H25" s="640"/>
      <c r="I25" s="640"/>
      <c r="J25" s="640"/>
      <c r="K25" s="640"/>
      <c r="L25" s="641"/>
      <c r="M25" s="641"/>
      <c r="N25" s="649"/>
      <c r="O25" s="649"/>
      <c r="P25" s="649"/>
      <c r="Q25" s="649"/>
      <c r="R25" s="649"/>
      <c r="S25" s="649"/>
      <c r="T25" s="649"/>
      <c r="U25" s="649"/>
      <c r="V25" s="649"/>
      <c r="W25" s="649"/>
      <c r="X25" s="671" t="e">
        <f t="shared" si="0"/>
        <v>#DIV/0!</v>
      </c>
      <c r="Y25" s="663" t="e">
        <f t="shared" si="0"/>
        <v>#DIV/0!</v>
      </c>
      <c r="Z25" s="663" t="e">
        <f t="shared" si="0"/>
        <v>#DIV/0!</v>
      </c>
      <c r="AA25" s="663" t="e">
        <f t="shared" si="0"/>
        <v>#DIV/0!</v>
      </c>
      <c r="AB25" s="663" t="e">
        <f t="shared" si="0"/>
        <v>#DIV/0!</v>
      </c>
      <c r="AC25" s="663" t="e">
        <f t="shared" si="0"/>
        <v>#DIV/0!</v>
      </c>
      <c r="AD25" s="663" t="e">
        <f t="shared" si="0"/>
        <v>#DIV/0!</v>
      </c>
      <c r="AE25" s="663"/>
      <c r="AF25" s="663"/>
      <c r="AG25" s="664"/>
      <c r="AH25" s="510"/>
      <c r="AI25" s="539"/>
      <c r="AJ25" s="539"/>
      <c r="AK25" s="539"/>
      <c r="AL25" s="539"/>
      <c r="AM25" s="539"/>
      <c r="AN25" s="539"/>
      <c r="AO25" s="539"/>
      <c r="AP25" s="539"/>
      <c r="AQ25" s="539"/>
      <c r="AR25" s="539"/>
      <c r="AS25" s="539"/>
      <c r="AT25" s="539"/>
      <c r="AU25" s="539"/>
      <c r="AV25" s="539"/>
      <c r="AW25" s="539"/>
      <c r="AX25" s="539"/>
      <c r="AY25" s="539"/>
      <c r="AZ25" s="539"/>
      <c r="BA25" s="539"/>
      <c r="BB25" s="539"/>
      <c r="BC25" s="539"/>
      <c r="BD25" s="539"/>
      <c r="BE25" s="539"/>
      <c r="BF25" s="539"/>
      <c r="BG25" s="539"/>
      <c r="BH25" s="539"/>
      <c r="BI25" s="539"/>
      <c r="BJ25" s="539"/>
      <c r="BK25" s="539"/>
      <c r="BL25" s="539"/>
      <c r="BM25" s="539"/>
      <c r="BN25" s="539"/>
      <c r="BO25" s="539"/>
      <c r="BP25" s="539"/>
      <c r="BQ25" s="539"/>
      <c r="BR25" s="539"/>
      <c r="BS25" s="539"/>
      <c r="BT25" s="539"/>
      <c r="BU25" s="539"/>
      <c r="BV25" s="539"/>
      <c r="BW25" s="539"/>
      <c r="BX25" s="539"/>
      <c r="BY25" s="539"/>
      <c r="BZ25" s="539"/>
      <c r="CA25" s="539"/>
      <c r="CB25" s="539"/>
      <c r="CC25" s="539"/>
      <c r="CD25" s="539"/>
      <c r="CE25" s="539"/>
      <c r="CF25" s="539"/>
      <c r="CG25" s="539"/>
      <c r="CH25" s="539"/>
      <c r="CI25" s="539"/>
      <c r="CJ25" s="539"/>
      <c r="CK25" s="539"/>
      <c r="CL25" s="539"/>
      <c r="CM25" s="539"/>
      <c r="CN25" s="539"/>
      <c r="CO25" s="539"/>
      <c r="CP25" s="539"/>
      <c r="CQ25" s="539"/>
      <c r="CR25" s="539"/>
      <c r="CS25" s="539"/>
      <c r="CT25" s="539"/>
      <c r="CU25" s="539"/>
      <c r="CV25" s="539"/>
      <c r="CW25" s="539"/>
      <c r="CX25" s="539"/>
      <c r="CY25" s="539"/>
      <c r="CZ25" s="539"/>
      <c r="DA25" s="539"/>
      <c r="DB25" s="539"/>
      <c r="DC25" s="539"/>
      <c r="DD25" s="539"/>
      <c r="DE25" s="539"/>
      <c r="DF25" s="539"/>
      <c r="DG25" s="539"/>
      <c r="DH25" s="539"/>
      <c r="DI25" s="539"/>
      <c r="DJ25" s="539"/>
      <c r="DK25" s="539"/>
      <c r="DL25" s="539"/>
      <c r="DM25" s="539"/>
      <c r="DN25" s="539"/>
      <c r="DO25" s="539"/>
      <c r="DP25" s="539"/>
      <c r="DQ25" s="539"/>
      <c r="DR25" s="539"/>
      <c r="DS25" s="539"/>
      <c r="DT25" s="539"/>
      <c r="DU25" s="539"/>
      <c r="DV25" s="539"/>
      <c r="DW25" s="539"/>
      <c r="DX25" s="539"/>
      <c r="DY25" s="539"/>
      <c r="DZ25" s="539"/>
      <c r="EA25" s="539"/>
      <c r="EB25" s="539"/>
      <c r="EC25" s="539"/>
      <c r="ED25" s="539"/>
      <c r="EE25" s="539"/>
      <c r="EF25" s="539"/>
      <c r="EG25" s="539"/>
      <c r="EH25" s="539"/>
      <c r="EI25" s="539"/>
      <c r="EJ25" s="539"/>
      <c r="EK25" s="539"/>
      <c r="EL25" s="539"/>
      <c r="EM25" s="539"/>
      <c r="EN25" s="539"/>
      <c r="EO25" s="539"/>
      <c r="EP25" s="539"/>
      <c r="EQ25" s="539"/>
      <c r="ER25" s="539"/>
      <c r="ES25" s="539"/>
      <c r="ET25" s="539"/>
      <c r="EU25" s="539"/>
      <c r="EV25" s="539"/>
      <c r="EW25" s="539"/>
      <c r="EX25" s="539"/>
      <c r="EY25" s="539"/>
      <c r="EZ25" s="539"/>
      <c r="FA25" s="539"/>
      <c r="FB25" s="539"/>
      <c r="FC25" s="539"/>
      <c r="FD25" s="539"/>
      <c r="FE25" s="539"/>
      <c r="FF25" s="539"/>
      <c r="FG25" s="539"/>
      <c r="FH25" s="539"/>
      <c r="FI25" s="539"/>
      <c r="FJ25" s="539"/>
      <c r="FK25" s="539"/>
      <c r="FL25" s="539"/>
      <c r="FM25" s="539"/>
      <c r="FN25" s="539"/>
      <c r="FO25" s="539"/>
      <c r="FP25" s="539"/>
      <c r="FQ25" s="539"/>
      <c r="FR25" s="539"/>
      <c r="FS25" s="539"/>
      <c r="FT25" s="539"/>
      <c r="FU25" s="539"/>
      <c r="FV25" s="539"/>
      <c r="FW25" s="539"/>
      <c r="FX25" s="539"/>
      <c r="FY25" s="539"/>
      <c r="FZ25" s="539"/>
      <c r="GA25" s="539"/>
      <c r="GB25" s="539"/>
      <c r="GC25" s="539"/>
      <c r="GD25" s="539"/>
      <c r="GE25" s="539"/>
      <c r="GF25" s="539"/>
      <c r="GG25" s="539"/>
      <c r="GH25" s="539"/>
      <c r="GI25" s="539"/>
      <c r="GJ25" s="539"/>
      <c r="GK25" s="539"/>
      <c r="GL25" s="539"/>
      <c r="GM25" s="539"/>
      <c r="GN25" s="539"/>
      <c r="GO25" s="539"/>
      <c r="GP25" s="539"/>
      <c r="GQ25" s="539"/>
      <c r="GR25" s="539"/>
      <c r="GS25" s="539"/>
      <c r="GT25" s="539"/>
      <c r="GU25" s="539"/>
      <c r="GV25" s="539"/>
      <c r="GW25" s="539"/>
      <c r="GX25" s="539"/>
      <c r="GY25" s="539"/>
      <c r="GZ25" s="539"/>
      <c r="HA25" s="539"/>
      <c r="HB25" s="539"/>
      <c r="HC25" s="539"/>
      <c r="HD25" s="539"/>
      <c r="HE25" s="539"/>
      <c r="HF25" s="539"/>
    </row>
    <row r="26" spans="1:214" s="533" customFormat="1" ht="19.5" customHeight="1" x14ac:dyDescent="0.25">
      <c r="A26" s="509">
        <v>16</v>
      </c>
      <c r="B26" s="538" t="s">
        <v>377</v>
      </c>
      <c r="C26" s="509" t="s">
        <v>35</v>
      </c>
      <c r="D26" s="640">
        <v>0.1268939544833998</v>
      </c>
      <c r="E26" s="640"/>
      <c r="F26" s="640">
        <v>0.11891863386600762</v>
      </c>
      <c r="G26" s="640"/>
      <c r="H26" s="640"/>
      <c r="I26" s="640">
        <v>0.11966687978032556</v>
      </c>
      <c r="J26" s="640"/>
      <c r="K26" s="640">
        <v>0.14315443272037032</v>
      </c>
      <c r="L26" s="643"/>
      <c r="M26" s="641"/>
      <c r="N26" s="651"/>
      <c r="O26" s="648"/>
      <c r="P26" s="651">
        <v>0.1191</v>
      </c>
      <c r="Q26" s="651"/>
      <c r="R26" s="651"/>
      <c r="S26" s="651">
        <v>0.11940000000000001</v>
      </c>
      <c r="T26" s="651"/>
      <c r="U26" s="651">
        <v>0.1623</v>
      </c>
      <c r="V26" s="648"/>
      <c r="W26" s="649"/>
      <c r="X26" s="671">
        <f t="shared" si="0"/>
        <v>100</v>
      </c>
      <c r="Y26" s="663" t="e">
        <f t="shared" si="0"/>
        <v>#DIV/0!</v>
      </c>
      <c r="Z26" s="663">
        <f t="shared" si="0"/>
        <v>-0.15251279643586432</v>
      </c>
      <c r="AA26" s="663" t="e">
        <f t="shared" si="0"/>
        <v>#DIV/0!</v>
      </c>
      <c r="AB26" s="663" t="e">
        <f t="shared" si="0"/>
        <v>#DIV/0!</v>
      </c>
      <c r="AC26" s="663">
        <f t="shared" si="0"/>
        <v>0.22301891786220829</v>
      </c>
      <c r="AD26" s="663" t="e">
        <f t="shared" si="0"/>
        <v>#DIV/0!</v>
      </c>
      <c r="AE26" s="663">
        <f t="shared" si="0"/>
        <v>-13.374065277480815</v>
      </c>
      <c r="AF26" s="663"/>
      <c r="AG26" s="664"/>
      <c r="AH26" s="510"/>
      <c r="AI26" s="539"/>
      <c r="AJ26" s="539"/>
      <c r="AK26" s="539"/>
      <c r="AL26" s="539"/>
      <c r="AM26" s="539"/>
      <c r="AN26" s="539"/>
      <c r="AO26" s="539"/>
      <c r="AP26" s="539"/>
      <c r="AQ26" s="539"/>
      <c r="AR26" s="539"/>
      <c r="AS26" s="539"/>
      <c r="AT26" s="539"/>
      <c r="AU26" s="539"/>
      <c r="AV26" s="539"/>
      <c r="AW26" s="539"/>
      <c r="AX26" s="539"/>
      <c r="AY26" s="539"/>
      <c r="AZ26" s="539"/>
      <c r="BA26" s="539"/>
      <c r="BB26" s="539"/>
      <c r="BC26" s="539"/>
      <c r="BD26" s="539"/>
      <c r="BE26" s="539"/>
      <c r="BF26" s="539"/>
      <c r="BG26" s="539"/>
      <c r="BH26" s="539"/>
      <c r="BI26" s="539"/>
      <c r="BJ26" s="539"/>
      <c r="BK26" s="539"/>
      <c r="BL26" s="539"/>
      <c r="BM26" s="539"/>
      <c r="BN26" s="539"/>
      <c r="BO26" s="539"/>
      <c r="BP26" s="539"/>
      <c r="BQ26" s="539"/>
      <c r="BR26" s="539"/>
      <c r="BS26" s="539"/>
      <c r="BT26" s="539"/>
      <c r="BU26" s="539"/>
      <c r="BV26" s="539"/>
      <c r="BW26" s="539"/>
      <c r="BX26" s="539"/>
      <c r="BY26" s="539"/>
      <c r="BZ26" s="539"/>
      <c r="CA26" s="539"/>
      <c r="CB26" s="539"/>
      <c r="CC26" s="539"/>
      <c r="CD26" s="539"/>
      <c r="CE26" s="539"/>
      <c r="CF26" s="539"/>
      <c r="CG26" s="539"/>
      <c r="CH26" s="539"/>
      <c r="CI26" s="539"/>
      <c r="CJ26" s="539"/>
      <c r="CK26" s="539"/>
      <c r="CL26" s="539"/>
      <c r="CM26" s="539"/>
      <c r="CN26" s="539"/>
      <c r="CO26" s="539"/>
      <c r="CP26" s="539"/>
      <c r="CQ26" s="539"/>
      <c r="CR26" s="539"/>
      <c r="CS26" s="539"/>
      <c r="CT26" s="539"/>
      <c r="CU26" s="539"/>
      <c r="CV26" s="539"/>
      <c r="CW26" s="539"/>
      <c r="CX26" s="539"/>
      <c r="CY26" s="539"/>
      <c r="CZ26" s="539"/>
      <c r="DA26" s="539"/>
      <c r="DB26" s="539"/>
      <c r="DC26" s="539"/>
      <c r="DD26" s="539"/>
      <c r="DE26" s="539"/>
      <c r="DF26" s="539"/>
      <c r="DG26" s="539"/>
      <c r="DH26" s="539"/>
      <c r="DI26" s="539"/>
      <c r="DJ26" s="539"/>
      <c r="DK26" s="539"/>
      <c r="DL26" s="539"/>
      <c r="DM26" s="539"/>
      <c r="DN26" s="539"/>
      <c r="DO26" s="539"/>
      <c r="DP26" s="539"/>
      <c r="DQ26" s="539"/>
      <c r="DR26" s="539"/>
      <c r="DS26" s="539"/>
      <c r="DT26" s="539"/>
      <c r="DU26" s="539"/>
      <c r="DV26" s="539"/>
      <c r="DW26" s="539"/>
      <c r="DX26" s="539"/>
      <c r="DY26" s="539"/>
      <c r="DZ26" s="539"/>
      <c r="EA26" s="539"/>
      <c r="EB26" s="539"/>
      <c r="EC26" s="539"/>
      <c r="ED26" s="539"/>
      <c r="EE26" s="539"/>
      <c r="EF26" s="539"/>
      <c r="EG26" s="539"/>
      <c r="EH26" s="539"/>
      <c r="EI26" s="539"/>
      <c r="EJ26" s="539"/>
      <c r="EK26" s="539"/>
      <c r="EL26" s="539"/>
      <c r="EM26" s="539"/>
      <c r="EN26" s="539"/>
      <c r="EO26" s="539"/>
      <c r="EP26" s="539"/>
      <c r="EQ26" s="539"/>
      <c r="ER26" s="539"/>
      <c r="ES26" s="539"/>
      <c r="ET26" s="539"/>
      <c r="EU26" s="539"/>
      <c r="EV26" s="539"/>
      <c r="EW26" s="539"/>
      <c r="EX26" s="539"/>
      <c r="EY26" s="539"/>
      <c r="EZ26" s="539"/>
      <c r="FA26" s="539"/>
      <c r="FB26" s="539"/>
      <c r="FC26" s="539"/>
      <c r="FD26" s="539"/>
      <c r="FE26" s="539"/>
      <c r="FF26" s="539"/>
      <c r="FG26" s="539"/>
      <c r="FH26" s="539"/>
      <c r="FI26" s="539"/>
      <c r="FJ26" s="539"/>
      <c r="FK26" s="539"/>
      <c r="FL26" s="539"/>
      <c r="FM26" s="539"/>
      <c r="FN26" s="539"/>
      <c r="FO26" s="539"/>
      <c r="FP26" s="539"/>
      <c r="FQ26" s="539"/>
      <c r="FR26" s="539"/>
      <c r="FS26" s="539"/>
      <c r="FT26" s="539"/>
      <c r="FU26" s="539"/>
      <c r="FV26" s="539"/>
      <c r="FW26" s="539"/>
      <c r="FX26" s="539"/>
      <c r="FY26" s="539"/>
      <c r="FZ26" s="539"/>
      <c r="GA26" s="539"/>
      <c r="GB26" s="539"/>
      <c r="GC26" s="539"/>
      <c r="GD26" s="539"/>
      <c r="GE26" s="539"/>
      <c r="GF26" s="539"/>
      <c r="GG26" s="539"/>
      <c r="GH26" s="539"/>
      <c r="GI26" s="539"/>
      <c r="GJ26" s="539"/>
      <c r="GK26" s="539"/>
      <c r="GL26" s="539"/>
      <c r="GM26" s="539"/>
      <c r="GN26" s="539"/>
      <c r="GO26" s="539"/>
      <c r="GP26" s="539"/>
      <c r="GQ26" s="539"/>
      <c r="GR26" s="539"/>
      <c r="GS26" s="539"/>
      <c r="GT26" s="539"/>
      <c r="GU26" s="539"/>
      <c r="GV26" s="539"/>
      <c r="GW26" s="539"/>
      <c r="GX26" s="539"/>
      <c r="GY26" s="539"/>
      <c r="GZ26" s="539"/>
      <c r="HA26" s="539"/>
      <c r="HB26" s="539"/>
      <c r="HC26" s="539"/>
      <c r="HD26" s="539"/>
      <c r="HE26" s="539"/>
      <c r="HF26" s="539"/>
    </row>
    <row r="27" spans="1:214" s="533" customFormat="1" ht="12.75" hidden="1" customHeight="1" x14ac:dyDescent="0.25">
      <c r="A27" s="509">
        <v>17</v>
      </c>
      <c r="B27" s="538" t="s">
        <v>378</v>
      </c>
      <c r="C27" s="509"/>
      <c r="D27" s="640"/>
      <c r="E27" s="640"/>
      <c r="F27" s="640"/>
      <c r="G27" s="640"/>
      <c r="H27" s="640"/>
      <c r="I27" s="640"/>
      <c r="J27" s="640"/>
      <c r="K27" s="640"/>
      <c r="L27" s="641"/>
      <c r="M27" s="641"/>
      <c r="N27" s="649"/>
      <c r="O27" s="649"/>
      <c r="P27" s="649"/>
      <c r="Q27" s="649"/>
      <c r="R27" s="649"/>
      <c r="S27" s="649"/>
      <c r="T27" s="649"/>
      <c r="U27" s="649"/>
      <c r="V27" s="649"/>
      <c r="W27" s="649"/>
      <c r="X27" s="666" t="e">
        <f t="shared" si="0"/>
        <v>#DIV/0!</v>
      </c>
      <c r="Y27" s="666" t="e">
        <f t="shared" si="0"/>
        <v>#DIV/0!</v>
      </c>
      <c r="Z27" s="666" t="e">
        <f t="shared" si="0"/>
        <v>#DIV/0!</v>
      </c>
      <c r="AA27" s="666" t="e">
        <f t="shared" si="0"/>
        <v>#DIV/0!</v>
      </c>
      <c r="AB27" s="666" t="e">
        <f t="shared" si="0"/>
        <v>#DIV/0!</v>
      </c>
      <c r="AC27" s="666" t="e">
        <f t="shared" si="0"/>
        <v>#DIV/0!</v>
      </c>
      <c r="AD27" s="666" t="e">
        <f t="shared" si="0"/>
        <v>#DIV/0!</v>
      </c>
      <c r="AE27" s="666" t="e">
        <f t="shared" si="0"/>
        <v>#DIV/0!</v>
      </c>
      <c r="AF27" s="663"/>
      <c r="AG27" s="664"/>
      <c r="AH27" s="510"/>
      <c r="AI27" s="539"/>
      <c r="AJ27" s="539"/>
      <c r="AK27" s="539"/>
      <c r="AL27" s="539"/>
      <c r="AM27" s="539"/>
      <c r="AN27" s="539"/>
      <c r="AO27" s="539"/>
      <c r="AP27" s="539"/>
      <c r="AQ27" s="539"/>
      <c r="AR27" s="539"/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39"/>
      <c r="BD27" s="539"/>
      <c r="BE27" s="539"/>
      <c r="BF27" s="539"/>
      <c r="BG27" s="539"/>
      <c r="BH27" s="539"/>
      <c r="BI27" s="539"/>
      <c r="BJ27" s="539"/>
      <c r="BK27" s="539"/>
      <c r="BL27" s="539"/>
      <c r="BM27" s="539"/>
      <c r="BN27" s="539"/>
      <c r="BO27" s="539"/>
      <c r="BP27" s="539"/>
      <c r="BQ27" s="539"/>
      <c r="BR27" s="539"/>
      <c r="BS27" s="539"/>
      <c r="BT27" s="539"/>
      <c r="BU27" s="539"/>
      <c r="BV27" s="539"/>
      <c r="BW27" s="539"/>
      <c r="BX27" s="539"/>
      <c r="BY27" s="539"/>
      <c r="BZ27" s="539"/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39"/>
      <c r="CV27" s="539"/>
      <c r="CW27" s="539"/>
      <c r="CX27" s="539"/>
      <c r="CY27" s="539"/>
      <c r="CZ27" s="539"/>
      <c r="DA27" s="539"/>
      <c r="DB27" s="539"/>
      <c r="DC27" s="539"/>
      <c r="DD27" s="539"/>
      <c r="DE27" s="539"/>
      <c r="DF27" s="539"/>
      <c r="DG27" s="539"/>
      <c r="DH27" s="539"/>
      <c r="DI27" s="539"/>
      <c r="DJ27" s="539"/>
      <c r="DK27" s="539"/>
      <c r="DL27" s="539"/>
      <c r="DM27" s="539"/>
      <c r="DN27" s="539"/>
      <c r="DO27" s="539"/>
      <c r="DP27" s="539"/>
      <c r="DQ27" s="539"/>
      <c r="DR27" s="539"/>
      <c r="DS27" s="539"/>
      <c r="DT27" s="539"/>
      <c r="DU27" s="539"/>
      <c r="DV27" s="539"/>
      <c r="DW27" s="539"/>
      <c r="DX27" s="539"/>
      <c r="DY27" s="539"/>
      <c r="DZ27" s="539"/>
      <c r="EA27" s="539"/>
      <c r="EB27" s="539"/>
      <c r="EC27" s="539"/>
      <c r="ED27" s="539"/>
      <c r="EE27" s="539"/>
      <c r="EF27" s="539"/>
      <c r="EG27" s="539"/>
      <c r="EH27" s="539"/>
      <c r="EI27" s="539"/>
      <c r="EJ27" s="539"/>
      <c r="EK27" s="539"/>
      <c r="EL27" s="539"/>
      <c r="EM27" s="539"/>
      <c r="EN27" s="539"/>
      <c r="EO27" s="539"/>
      <c r="EP27" s="539"/>
      <c r="EQ27" s="539"/>
      <c r="ER27" s="539"/>
      <c r="ES27" s="539"/>
      <c r="ET27" s="539"/>
      <c r="EU27" s="539"/>
      <c r="EV27" s="539"/>
      <c r="EW27" s="539"/>
      <c r="EX27" s="539"/>
      <c r="EY27" s="539"/>
      <c r="EZ27" s="539"/>
      <c r="FA27" s="539"/>
      <c r="FB27" s="539"/>
      <c r="FC27" s="539"/>
      <c r="FD27" s="539"/>
      <c r="FE27" s="539"/>
      <c r="FF27" s="539"/>
      <c r="FG27" s="539"/>
      <c r="FH27" s="539"/>
      <c r="FI27" s="539"/>
      <c r="FJ27" s="539"/>
      <c r="FK27" s="539"/>
      <c r="FL27" s="539"/>
      <c r="FM27" s="539"/>
      <c r="FN27" s="539"/>
      <c r="FO27" s="539"/>
      <c r="FP27" s="539"/>
      <c r="FQ27" s="539"/>
      <c r="FR27" s="539"/>
      <c r="FS27" s="539"/>
      <c r="FT27" s="539"/>
      <c r="FU27" s="539"/>
      <c r="FV27" s="539"/>
      <c r="FW27" s="539"/>
      <c r="FX27" s="539"/>
      <c r="FY27" s="539"/>
      <c r="FZ27" s="539"/>
      <c r="GA27" s="539"/>
      <c r="GB27" s="539"/>
      <c r="GC27" s="539"/>
      <c r="GD27" s="539"/>
      <c r="GE27" s="539"/>
      <c r="GF27" s="539"/>
      <c r="GG27" s="539"/>
      <c r="GH27" s="539"/>
      <c r="GI27" s="539"/>
      <c r="GJ27" s="539"/>
      <c r="GK27" s="539"/>
      <c r="GL27" s="539"/>
      <c r="GM27" s="539"/>
      <c r="GN27" s="539"/>
      <c r="GO27" s="539"/>
      <c r="GP27" s="539"/>
      <c r="GQ27" s="539"/>
      <c r="GR27" s="539"/>
      <c r="GS27" s="539"/>
      <c r="GT27" s="539"/>
      <c r="GU27" s="539"/>
      <c r="GV27" s="539"/>
      <c r="GW27" s="539"/>
      <c r="GX27" s="539"/>
      <c r="GY27" s="539"/>
      <c r="GZ27" s="539"/>
      <c r="HA27" s="539"/>
      <c r="HB27" s="539"/>
      <c r="HC27" s="539"/>
      <c r="HD27" s="539"/>
      <c r="HE27" s="539"/>
      <c r="HF27" s="539"/>
    </row>
    <row r="28" spans="1:214" s="533" customFormat="1" hidden="1" x14ac:dyDescent="0.25">
      <c r="A28" s="509">
        <v>18</v>
      </c>
      <c r="B28" s="538" t="s">
        <v>379</v>
      </c>
      <c r="C28" s="509"/>
      <c r="D28" s="640"/>
      <c r="E28" s="640"/>
      <c r="F28" s="640"/>
      <c r="G28" s="640"/>
      <c r="H28" s="640"/>
      <c r="I28" s="640"/>
      <c r="J28" s="640"/>
      <c r="K28" s="640"/>
      <c r="L28" s="641"/>
      <c r="M28" s="641"/>
      <c r="N28" s="649"/>
      <c r="O28" s="649"/>
      <c r="P28" s="649"/>
      <c r="Q28" s="649"/>
      <c r="R28" s="649"/>
      <c r="S28" s="649"/>
      <c r="T28" s="649"/>
      <c r="U28" s="649"/>
      <c r="V28" s="649"/>
      <c r="W28" s="649"/>
      <c r="X28" s="666" t="e">
        <f t="shared" si="0"/>
        <v>#DIV/0!</v>
      </c>
      <c r="Y28" s="666" t="e">
        <f t="shared" si="0"/>
        <v>#DIV/0!</v>
      </c>
      <c r="Z28" s="666" t="e">
        <f t="shared" si="0"/>
        <v>#DIV/0!</v>
      </c>
      <c r="AA28" s="666" t="e">
        <f t="shared" si="0"/>
        <v>#DIV/0!</v>
      </c>
      <c r="AB28" s="666" t="e">
        <f t="shared" si="0"/>
        <v>#DIV/0!</v>
      </c>
      <c r="AC28" s="666" t="e">
        <f t="shared" si="0"/>
        <v>#DIV/0!</v>
      </c>
      <c r="AD28" s="666" t="e">
        <f t="shared" si="0"/>
        <v>#DIV/0!</v>
      </c>
      <c r="AE28" s="666" t="e">
        <f t="shared" si="0"/>
        <v>#DIV/0!</v>
      </c>
      <c r="AF28" s="663"/>
      <c r="AG28" s="664"/>
      <c r="AH28" s="510"/>
      <c r="AI28" s="539"/>
      <c r="AJ28" s="539"/>
      <c r="AK28" s="539"/>
      <c r="AL28" s="539"/>
      <c r="AM28" s="539"/>
      <c r="AN28" s="539"/>
      <c r="AO28" s="539"/>
      <c r="AP28" s="539"/>
      <c r="AQ28" s="539"/>
      <c r="AR28" s="539"/>
      <c r="AS28" s="539"/>
      <c r="AT28" s="539"/>
      <c r="AU28" s="539"/>
      <c r="AV28" s="539"/>
      <c r="AW28" s="539"/>
      <c r="AX28" s="539"/>
      <c r="AY28" s="539"/>
      <c r="AZ28" s="539"/>
      <c r="BA28" s="539"/>
      <c r="BB28" s="539"/>
      <c r="BC28" s="539"/>
      <c r="BD28" s="539"/>
      <c r="BE28" s="539"/>
      <c r="BF28" s="539"/>
      <c r="BG28" s="539"/>
      <c r="BH28" s="539"/>
      <c r="BI28" s="539"/>
      <c r="BJ28" s="539"/>
      <c r="BK28" s="539"/>
      <c r="BL28" s="539"/>
      <c r="BM28" s="539"/>
      <c r="BN28" s="539"/>
      <c r="BO28" s="539"/>
      <c r="BP28" s="539"/>
      <c r="BQ28" s="539"/>
      <c r="BR28" s="539"/>
      <c r="BS28" s="539"/>
      <c r="BT28" s="539"/>
      <c r="BU28" s="539"/>
      <c r="BV28" s="539"/>
      <c r="BW28" s="539"/>
      <c r="BX28" s="539"/>
      <c r="BY28" s="539"/>
      <c r="BZ28" s="539"/>
      <c r="CA28" s="539"/>
      <c r="CB28" s="539"/>
      <c r="CC28" s="539"/>
      <c r="CD28" s="539"/>
      <c r="CE28" s="539"/>
      <c r="CF28" s="539"/>
      <c r="CG28" s="539"/>
      <c r="CH28" s="539"/>
      <c r="CI28" s="539"/>
      <c r="CJ28" s="539"/>
      <c r="CK28" s="539"/>
      <c r="CL28" s="539"/>
      <c r="CM28" s="539"/>
      <c r="CN28" s="539"/>
      <c r="CO28" s="539"/>
      <c r="CP28" s="539"/>
      <c r="CQ28" s="539"/>
      <c r="CR28" s="539"/>
      <c r="CS28" s="539"/>
      <c r="CT28" s="539"/>
      <c r="CU28" s="539"/>
      <c r="CV28" s="539"/>
      <c r="CW28" s="539"/>
      <c r="CX28" s="539"/>
      <c r="CY28" s="539"/>
      <c r="CZ28" s="539"/>
      <c r="DA28" s="539"/>
      <c r="DB28" s="539"/>
      <c r="DC28" s="539"/>
      <c r="DD28" s="539"/>
      <c r="DE28" s="539"/>
      <c r="DF28" s="539"/>
      <c r="DG28" s="539"/>
      <c r="DH28" s="539"/>
      <c r="DI28" s="539"/>
      <c r="DJ28" s="539"/>
      <c r="DK28" s="539"/>
      <c r="DL28" s="539"/>
      <c r="DM28" s="539"/>
      <c r="DN28" s="539"/>
      <c r="DO28" s="539"/>
      <c r="DP28" s="539"/>
      <c r="DQ28" s="539"/>
      <c r="DR28" s="539"/>
      <c r="DS28" s="539"/>
      <c r="DT28" s="539"/>
      <c r="DU28" s="539"/>
      <c r="DV28" s="539"/>
      <c r="DW28" s="539"/>
      <c r="DX28" s="539"/>
      <c r="DY28" s="539"/>
      <c r="DZ28" s="539"/>
      <c r="EA28" s="539"/>
      <c r="EB28" s="539"/>
      <c r="EC28" s="539"/>
      <c r="ED28" s="539"/>
      <c r="EE28" s="539"/>
      <c r="EF28" s="539"/>
      <c r="EG28" s="539"/>
      <c r="EH28" s="539"/>
      <c r="EI28" s="539"/>
      <c r="EJ28" s="539"/>
      <c r="EK28" s="539"/>
      <c r="EL28" s="539"/>
      <c r="EM28" s="539"/>
      <c r="EN28" s="539"/>
      <c r="EO28" s="539"/>
      <c r="EP28" s="539"/>
      <c r="EQ28" s="539"/>
      <c r="ER28" s="539"/>
      <c r="ES28" s="539"/>
      <c r="ET28" s="539"/>
      <c r="EU28" s="539"/>
      <c r="EV28" s="539"/>
      <c r="EW28" s="539"/>
      <c r="EX28" s="539"/>
      <c r="EY28" s="539"/>
      <c r="EZ28" s="539"/>
      <c r="FA28" s="539"/>
      <c r="FB28" s="539"/>
      <c r="FC28" s="539"/>
      <c r="FD28" s="539"/>
      <c r="FE28" s="539"/>
      <c r="FF28" s="539"/>
      <c r="FG28" s="539"/>
      <c r="FH28" s="539"/>
      <c r="FI28" s="539"/>
      <c r="FJ28" s="539"/>
      <c r="FK28" s="539"/>
      <c r="FL28" s="539"/>
      <c r="FM28" s="539"/>
      <c r="FN28" s="539"/>
      <c r="FO28" s="539"/>
      <c r="FP28" s="539"/>
      <c r="FQ28" s="539"/>
      <c r="FR28" s="539"/>
      <c r="FS28" s="539"/>
      <c r="FT28" s="539"/>
      <c r="FU28" s="539"/>
      <c r="FV28" s="539"/>
      <c r="FW28" s="539"/>
      <c r="FX28" s="539"/>
      <c r="FY28" s="539"/>
      <c r="FZ28" s="539"/>
      <c r="GA28" s="539"/>
      <c r="GB28" s="539"/>
      <c r="GC28" s="539"/>
      <c r="GD28" s="539"/>
      <c r="GE28" s="539"/>
      <c r="GF28" s="539"/>
      <c r="GG28" s="539"/>
      <c r="GH28" s="539"/>
      <c r="GI28" s="539"/>
      <c r="GJ28" s="539"/>
      <c r="GK28" s="539"/>
      <c r="GL28" s="539"/>
      <c r="GM28" s="539"/>
      <c r="GN28" s="539"/>
      <c r="GO28" s="539"/>
      <c r="GP28" s="539"/>
      <c r="GQ28" s="539"/>
      <c r="GR28" s="539"/>
      <c r="GS28" s="539"/>
      <c r="GT28" s="539"/>
      <c r="GU28" s="539"/>
      <c r="GV28" s="539"/>
      <c r="GW28" s="539"/>
      <c r="GX28" s="539"/>
      <c r="GY28" s="539"/>
      <c r="GZ28" s="539"/>
      <c r="HA28" s="539"/>
      <c r="HB28" s="539"/>
      <c r="HC28" s="539"/>
      <c r="HD28" s="539"/>
      <c r="HE28" s="539"/>
      <c r="HF28" s="539"/>
    </row>
    <row r="29" spans="1:214" s="533" customFormat="1" ht="25.5" customHeight="1" x14ac:dyDescent="0.25">
      <c r="A29" s="509">
        <v>19</v>
      </c>
      <c r="B29" s="538" t="s">
        <v>467</v>
      </c>
      <c r="C29" s="509" t="s">
        <v>35</v>
      </c>
      <c r="D29" s="643">
        <v>0.01</v>
      </c>
      <c r="E29" s="643"/>
      <c r="F29" s="643">
        <v>0.01</v>
      </c>
      <c r="G29" s="643"/>
      <c r="H29" s="643"/>
      <c r="I29" s="643">
        <v>0.01</v>
      </c>
      <c r="J29" s="643"/>
      <c r="K29" s="643">
        <v>0.01</v>
      </c>
      <c r="L29" s="641"/>
      <c r="M29" s="641"/>
      <c r="N29" s="650"/>
      <c r="O29" s="650"/>
      <c r="P29" s="650">
        <v>1.2E-2</v>
      </c>
      <c r="Q29" s="650"/>
      <c r="R29" s="650"/>
      <c r="S29" s="650">
        <v>1.2E-2</v>
      </c>
      <c r="T29" s="650"/>
      <c r="U29" s="650">
        <v>1.2E-2</v>
      </c>
      <c r="V29" s="649"/>
      <c r="W29" s="649"/>
      <c r="X29" s="671">
        <v>0</v>
      </c>
      <c r="Y29" s="663" t="e">
        <f t="shared" si="0"/>
        <v>#DIV/0!</v>
      </c>
      <c r="Z29" s="663">
        <v>0</v>
      </c>
      <c r="AA29" s="663" t="e">
        <f t="shared" si="0"/>
        <v>#DIV/0!</v>
      </c>
      <c r="AB29" s="663" t="e">
        <f t="shared" si="0"/>
        <v>#DIV/0!</v>
      </c>
      <c r="AC29" s="663">
        <v>0</v>
      </c>
      <c r="AD29" s="663" t="e">
        <f t="shared" si="0"/>
        <v>#DIV/0!</v>
      </c>
      <c r="AE29" s="663">
        <v>0</v>
      </c>
      <c r="AF29" s="663"/>
      <c r="AG29" s="664"/>
      <c r="AH29" s="510"/>
    </row>
    <row r="30" spans="1:214" s="533" customFormat="1" ht="12.75" hidden="1" customHeight="1" x14ac:dyDescent="0.25">
      <c r="A30" s="509">
        <v>20</v>
      </c>
      <c r="B30" s="538" t="s">
        <v>380</v>
      </c>
      <c r="C30" s="509" t="s">
        <v>35</v>
      </c>
      <c r="D30" s="640"/>
      <c r="E30" s="640"/>
      <c r="F30" s="640"/>
      <c r="G30" s="640"/>
      <c r="H30" s="640"/>
      <c r="I30" s="640"/>
      <c r="J30" s="640"/>
      <c r="K30" s="640"/>
      <c r="L30" s="641"/>
      <c r="M30" s="641"/>
      <c r="N30" s="649"/>
      <c r="O30" s="649"/>
      <c r="P30" s="649"/>
      <c r="Q30" s="649"/>
      <c r="R30" s="649"/>
      <c r="S30" s="649"/>
      <c r="T30" s="649"/>
      <c r="U30" s="649"/>
      <c r="V30" s="649"/>
      <c r="W30" s="649"/>
      <c r="X30" s="663" t="e">
        <f t="shared" si="0"/>
        <v>#DIV/0!</v>
      </c>
      <c r="Y30" s="663" t="e">
        <f t="shared" si="0"/>
        <v>#DIV/0!</v>
      </c>
      <c r="Z30" s="663" t="e">
        <f t="shared" si="0"/>
        <v>#DIV/0!</v>
      </c>
      <c r="AA30" s="663" t="e">
        <f t="shared" si="0"/>
        <v>#DIV/0!</v>
      </c>
      <c r="AB30" s="663" t="e">
        <f t="shared" si="0"/>
        <v>#DIV/0!</v>
      </c>
      <c r="AC30" s="663" t="e">
        <f t="shared" si="0"/>
        <v>#DIV/0!</v>
      </c>
      <c r="AD30" s="663" t="e">
        <f t="shared" si="0"/>
        <v>#DIV/0!</v>
      </c>
      <c r="AE30" s="663" t="e">
        <f t="shared" si="0"/>
        <v>#DIV/0!</v>
      </c>
      <c r="AF30" s="663"/>
      <c r="AG30" s="664"/>
      <c r="AH30" s="510"/>
    </row>
    <row r="31" spans="1:214" s="533" customFormat="1" ht="12.75" hidden="1" customHeight="1" x14ac:dyDescent="0.25">
      <c r="A31" s="509">
        <v>21</v>
      </c>
      <c r="B31" s="542" t="s">
        <v>381</v>
      </c>
      <c r="C31" s="509"/>
      <c r="D31" s="640"/>
      <c r="E31" s="640"/>
      <c r="F31" s="640"/>
      <c r="G31" s="640"/>
      <c r="H31" s="640"/>
      <c r="I31" s="640"/>
      <c r="J31" s="640"/>
      <c r="K31" s="640"/>
      <c r="L31" s="641"/>
      <c r="M31" s="641"/>
      <c r="N31" s="649"/>
      <c r="O31" s="649"/>
      <c r="P31" s="649"/>
      <c r="Q31" s="649"/>
      <c r="R31" s="649"/>
      <c r="S31" s="649"/>
      <c r="T31" s="649"/>
      <c r="U31" s="649"/>
      <c r="V31" s="649"/>
      <c r="W31" s="649"/>
      <c r="X31" s="663" t="e">
        <f t="shared" si="0"/>
        <v>#DIV/0!</v>
      </c>
      <c r="Y31" s="663" t="e">
        <f t="shared" si="0"/>
        <v>#DIV/0!</v>
      </c>
      <c r="Z31" s="663" t="e">
        <f t="shared" si="0"/>
        <v>#DIV/0!</v>
      </c>
      <c r="AA31" s="663" t="e">
        <f t="shared" si="0"/>
        <v>#DIV/0!</v>
      </c>
      <c r="AB31" s="663" t="e">
        <f t="shared" si="0"/>
        <v>#DIV/0!</v>
      </c>
      <c r="AC31" s="663" t="e">
        <f t="shared" si="0"/>
        <v>#DIV/0!</v>
      </c>
      <c r="AD31" s="663" t="e">
        <f t="shared" si="0"/>
        <v>#DIV/0!</v>
      </c>
      <c r="AE31" s="663" t="e">
        <f t="shared" si="0"/>
        <v>#DIV/0!</v>
      </c>
      <c r="AF31" s="663"/>
      <c r="AG31" s="664"/>
      <c r="AH31" s="510"/>
    </row>
    <row r="32" spans="1:214" s="533" customFormat="1" ht="12.75" hidden="1" customHeight="1" x14ac:dyDescent="0.25">
      <c r="A32" s="509">
        <v>22</v>
      </c>
      <c r="B32" s="538" t="s">
        <v>382</v>
      </c>
      <c r="C32" s="509" t="s">
        <v>35</v>
      </c>
      <c r="D32" s="640"/>
      <c r="E32" s="640"/>
      <c r="F32" s="640" t="s">
        <v>55</v>
      </c>
      <c r="G32" s="640"/>
      <c r="H32" s="640"/>
      <c r="I32" s="640" t="s">
        <v>55</v>
      </c>
      <c r="J32" s="640" t="s">
        <v>55</v>
      </c>
      <c r="K32" s="640" t="s">
        <v>55</v>
      </c>
      <c r="L32" s="641"/>
      <c r="M32" s="641"/>
      <c r="N32" s="649"/>
      <c r="O32" s="649"/>
      <c r="P32" s="649"/>
      <c r="Q32" s="649"/>
      <c r="R32" s="649"/>
      <c r="S32" s="649"/>
      <c r="T32" s="649"/>
      <c r="U32" s="649"/>
      <c r="V32" s="649"/>
      <c r="W32" s="649"/>
      <c r="X32" s="663" t="e">
        <f t="shared" si="0"/>
        <v>#DIV/0!</v>
      </c>
      <c r="Y32" s="663" t="e">
        <f t="shared" si="0"/>
        <v>#DIV/0!</v>
      </c>
      <c r="Z32" s="663" t="e">
        <f t="shared" si="0"/>
        <v>#VALUE!</v>
      </c>
      <c r="AA32" s="663" t="e">
        <f t="shared" si="0"/>
        <v>#DIV/0!</v>
      </c>
      <c r="AB32" s="663" t="e">
        <f t="shared" si="0"/>
        <v>#DIV/0!</v>
      </c>
      <c r="AC32" s="663" t="e">
        <f t="shared" si="0"/>
        <v>#VALUE!</v>
      </c>
      <c r="AD32" s="663" t="e">
        <f t="shared" si="0"/>
        <v>#VALUE!</v>
      </c>
      <c r="AE32" s="663" t="e">
        <f t="shared" si="0"/>
        <v>#VALUE!</v>
      </c>
      <c r="AF32" s="663"/>
      <c r="AG32" s="664"/>
      <c r="AH32" s="510"/>
    </row>
    <row r="33" spans="1:40" s="533" customFormat="1" hidden="1" x14ac:dyDescent="0.25">
      <c r="A33" s="509">
        <v>23</v>
      </c>
      <c r="B33" s="538" t="s">
        <v>383</v>
      </c>
      <c r="C33" s="509"/>
      <c r="D33" s="640"/>
      <c r="E33" s="640"/>
      <c r="F33" s="640" t="s">
        <v>55</v>
      </c>
      <c r="G33" s="640"/>
      <c r="H33" s="640"/>
      <c r="I33" s="640" t="s">
        <v>55</v>
      </c>
      <c r="J33" s="640" t="s">
        <v>55</v>
      </c>
      <c r="K33" s="640" t="s">
        <v>55</v>
      </c>
      <c r="L33" s="641"/>
      <c r="M33" s="641"/>
      <c r="N33" s="649"/>
      <c r="O33" s="649"/>
      <c r="P33" s="649"/>
      <c r="Q33" s="649"/>
      <c r="R33" s="649"/>
      <c r="S33" s="649"/>
      <c r="T33" s="649"/>
      <c r="U33" s="649"/>
      <c r="V33" s="649"/>
      <c r="W33" s="649"/>
      <c r="X33" s="663"/>
      <c r="Y33" s="663"/>
      <c r="Z33" s="663"/>
      <c r="AA33" s="663"/>
      <c r="AB33" s="663"/>
      <c r="AC33" s="663"/>
      <c r="AD33" s="663"/>
      <c r="AE33" s="663"/>
      <c r="AF33" s="663"/>
      <c r="AG33" s="664"/>
      <c r="AH33" s="510"/>
    </row>
    <row r="34" spans="1:40" s="537" customFormat="1" x14ac:dyDescent="0.25">
      <c r="A34" s="535" t="s">
        <v>384</v>
      </c>
      <c r="B34" s="505" t="s">
        <v>385</v>
      </c>
      <c r="C34" s="507"/>
      <c r="D34" s="642"/>
      <c r="E34" s="642"/>
      <c r="F34" s="642"/>
      <c r="G34" s="642"/>
      <c r="H34" s="642"/>
      <c r="I34" s="642"/>
      <c r="J34" s="642"/>
      <c r="K34" s="642"/>
      <c r="L34" s="638"/>
      <c r="M34" s="638"/>
      <c r="N34" s="653"/>
      <c r="O34" s="653"/>
      <c r="P34" s="653"/>
      <c r="Q34" s="653"/>
      <c r="R34" s="653"/>
      <c r="S34" s="653"/>
      <c r="T34" s="653"/>
      <c r="U34" s="653"/>
      <c r="V34" s="653"/>
      <c r="W34" s="653"/>
      <c r="X34" s="663"/>
      <c r="Y34" s="663"/>
      <c r="Z34" s="663"/>
      <c r="AA34" s="663"/>
      <c r="AB34" s="663"/>
      <c r="AC34" s="663"/>
      <c r="AD34" s="663"/>
      <c r="AE34" s="663"/>
      <c r="AF34" s="665"/>
      <c r="AG34" s="665"/>
      <c r="AH34" s="540"/>
    </row>
    <row r="35" spans="1:40" s="533" customFormat="1" hidden="1" x14ac:dyDescent="0.25">
      <c r="A35" s="509">
        <v>24</v>
      </c>
      <c r="B35" s="538" t="s">
        <v>386</v>
      </c>
      <c r="C35" s="509" t="s">
        <v>35</v>
      </c>
      <c r="D35" s="640"/>
      <c r="E35" s="640"/>
      <c r="F35" s="640" t="s">
        <v>55</v>
      </c>
      <c r="G35" s="640"/>
      <c r="H35" s="640"/>
      <c r="I35" s="640" t="s">
        <v>55</v>
      </c>
      <c r="J35" s="640" t="s">
        <v>55</v>
      </c>
      <c r="K35" s="640" t="s">
        <v>55</v>
      </c>
      <c r="L35" s="641"/>
      <c r="M35" s="641"/>
      <c r="N35" s="649"/>
      <c r="O35" s="649"/>
      <c r="P35" s="649"/>
      <c r="Q35" s="649"/>
      <c r="R35" s="649"/>
      <c r="S35" s="649"/>
      <c r="T35" s="649"/>
      <c r="U35" s="649"/>
      <c r="V35" s="649"/>
      <c r="W35" s="649"/>
      <c r="X35" s="663" t="e">
        <f t="shared" si="0"/>
        <v>#DIV/0!</v>
      </c>
      <c r="Y35" s="663" t="e">
        <f t="shared" si="0"/>
        <v>#DIV/0!</v>
      </c>
      <c r="Z35" s="663" t="e">
        <f t="shared" si="0"/>
        <v>#VALUE!</v>
      </c>
      <c r="AA35" s="663" t="e">
        <f t="shared" si="0"/>
        <v>#DIV/0!</v>
      </c>
      <c r="AB35" s="663" t="e">
        <f t="shared" si="0"/>
        <v>#DIV/0!</v>
      </c>
      <c r="AC35" s="663" t="e">
        <f t="shared" si="0"/>
        <v>#VALUE!</v>
      </c>
      <c r="AD35" s="663" t="e">
        <f t="shared" si="0"/>
        <v>#VALUE!</v>
      </c>
      <c r="AE35" s="663" t="e">
        <f t="shared" si="0"/>
        <v>#VALUE!</v>
      </c>
      <c r="AF35" s="663"/>
      <c r="AG35" s="664"/>
      <c r="AH35" s="510"/>
    </row>
    <row r="36" spans="1:40" s="533" customFormat="1" x14ac:dyDescent="0.25">
      <c r="A36" s="509">
        <v>25</v>
      </c>
      <c r="B36" s="538" t="s">
        <v>387</v>
      </c>
      <c r="C36" s="509" t="s">
        <v>35</v>
      </c>
      <c r="D36" s="640"/>
      <c r="E36" s="640"/>
      <c r="F36" s="640"/>
      <c r="G36" s="640"/>
      <c r="H36" s="640"/>
      <c r="I36" s="640">
        <v>0.21099999999999999</v>
      </c>
      <c r="J36" s="640"/>
      <c r="K36" s="640">
        <v>0.21199999999999999</v>
      </c>
      <c r="L36" s="641"/>
      <c r="M36" s="641"/>
      <c r="N36" s="649"/>
      <c r="O36" s="649"/>
      <c r="P36" s="649"/>
      <c r="Q36" s="649"/>
      <c r="R36" s="649"/>
      <c r="S36" s="654">
        <v>0.21</v>
      </c>
      <c r="T36" s="654"/>
      <c r="U36" s="654">
        <v>0.21199999999999999</v>
      </c>
      <c r="V36" s="649"/>
      <c r="W36" s="649"/>
      <c r="X36" s="663"/>
      <c r="Y36" s="663"/>
      <c r="Z36" s="663"/>
      <c r="AA36" s="663"/>
      <c r="AB36" s="663"/>
      <c r="AC36" s="663"/>
      <c r="AD36" s="663"/>
      <c r="AE36" s="663"/>
      <c r="AF36" s="663"/>
      <c r="AG36" s="664"/>
      <c r="AH36" s="510"/>
    </row>
    <row r="37" spans="1:40" s="533" customFormat="1" hidden="1" x14ac:dyDescent="0.25">
      <c r="A37" s="509">
        <v>26</v>
      </c>
      <c r="B37" s="538" t="s">
        <v>388</v>
      </c>
      <c r="C37" s="509" t="s">
        <v>35</v>
      </c>
      <c r="D37" s="640"/>
      <c r="E37" s="640"/>
      <c r="F37" s="640" t="s">
        <v>55</v>
      </c>
      <c r="G37" s="640"/>
      <c r="H37" s="640"/>
      <c r="I37" s="640" t="s">
        <v>55</v>
      </c>
      <c r="J37" s="640" t="s">
        <v>55</v>
      </c>
      <c r="K37" s="640" t="s">
        <v>55</v>
      </c>
      <c r="L37" s="641"/>
      <c r="M37" s="641"/>
      <c r="N37" s="649"/>
      <c r="O37" s="649"/>
      <c r="P37" s="649"/>
      <c r="Q37" s="649"/>
      <c r="R37" s="649"/>
      <c r="S37" s="649"/>
      <c r="T37" s="649"/>
      <c r="U37" s="649"/>
      <c r="V37" s="649"/>
      <c r="W37" s="649"/>
      <c r="X37" s="663" t="e">
        <f t="shared" si="0"/>
        <v>#DIV/0!</v>
      </c>
      <c r="Y37" s="663" t="e">
        <f t="shared" si="0"/>
        <v>#DIV/0!</v>
      </c>
      <c r="Z37" s="663" t="e">
        <f t="shared" si="0"/>
        <v>#VALUE!</v>
      </c>
      <c r="AA37" s="663" t="e">
        <f t="shared" si="0"/>
        <v>#DIV/0!</v>
      </c>
      <c r="AB37" s="663" t="e">
        <f t="shared" si="0"/>
        <v>#DIV/0!</v>
      </c>
      <c r="AC37" s="663" t="e">
        <f t="shared" si="0"/>
        <v>#VALUE!</v>
      </c>
      <c r="AD37" s="663" t="e">
        <f t="shared" si="0"/>
        <v>#VALUE!</v>
      </c>
      <c r="AE37" s="663" t="e">
        <f t="shared" si="0"/>
        <v>#VALUE!</v>
      </c>
      <c r="AF37" s="663"/>
      <c r="AG37" s="664"/>
      <c r="AH37" s="510"/>
    </row>
    <row r="38" spans="1:40" s="533" customFormat="1" hidden="1" x14ac:dyDescent="0.25">
      <c r="A38" s="509">
        <v>27</v>
      </c>
      <c r="B38" s="538" t="s">
        <v>389</v>
      </c>
      <c r="C38" s="509" t="s">
        <v>35</v>
      </c>
      <c r="D38" s="640"/>
      <c r="E38" s="640"/>
      <c r="F38" s="640" t="s">
        <v>55</v>
      </c>
      <c r="G38" s="640"/>
      <c r="H38" s="640"/>
      <c r="I38" s="640" t="s">
        <v>55</v>
      </c>
      <c r="J38" s="640" t="s">
        <v>55</v>
      </c>
      <c r="K38" s="640" t="s">
        <v>55</v>
      </c>
      <c r="L38" s="641"/>
      <c r="M38" s="641"/>
      <c r="N38" s="649"/>
      <c r="O38" s="649"/>
      <c r="P38" s="649"/>
      <c r="Q38" s="649"/>
      <c r="R38" s="649"/>
      <c r="S38" s="649"/>
      <c r="T38" s="649"/>
      <c r="U38" s="649"/>
      <c r="V38" s="649"/>
      <c r="W38" s="649"/>
      <c r="X38" s="663" t="e">
        <f t="shared" si="0"/>
        <v>#DIV/0!</v>
      </c>
      <c r="Y38" s="663" t="e">
        <f t="shared" si="0"/>
        <v>#DIV/0!</v>
      </c>
      <c r="Z38" s="663" t="e">
        <f t="shared" si="0"/>
        <v>#VALUE!</v>
      </c>
      <c r="AA38" s="663" t="e">
        <f t="shared" si="0"/>
        <v>#DIV/0!</v>
      </c>
      <c r="AB38" s="663" t="e">
        <f t="shared" si="0"/>
        <v>#DIV/0!</v>
      </c>
      <c r="AC38" s="663" t="e">
        <f t="shared" si="0"/>
        <v>#VALUE!</v>
      </c>
      <c r="AD38" s="663" t="e">
        <f t="shared" si="0"/>
        <v>#VALUE!</v>
      </c>
      <c r="AE38" s="663" t="e">
        <f t="shared" si="0"/>
        <v>#VALUE!</v>
      </c>
      <c r="AF38" s="663"/>
      <c r="AG38" s="664"/>
      <c r="AH38" s="510"/>
    </row>
    <row r="39" spans="1:40" s="533" customFormat="1" hidden="1" x14ac:dyDescent="0.25">
      <c r="A39" s="509">
        <v>28</v>
      </c>
      <c r="B39" s="538" t="s">
        <v>390</v>
      </c>
      <c r="C39" s="509" t="s">
        <v>35</v>
      </c>
      <c r="D39" s="640"/>
      <c r="E39" s="640"/>
      <c r="F39" s="640" t="s">
        <v>55</v>
      </c>
      <c r="G39" s="640"/>
      <c r="H39" s="640"/>
      <c r="I39" s="640" t="s">
        <v>55</v>
      </c>
      <c r="J39" s="640" t="s">
        <v>55</v>
      </c>
      <c r="K39" s="640" t="s">
        <v>55</v>
      </c>
      <c r="L39" s="641"/>
      <c r="M39" s="641"/>
      <c r="N39" s="649"/>
      <c r="O39" s="649"/>
      <c r="P39" s="649"/>
      <c r="Q39" s="649"/>
      <c r="R39" s="649"/>
      <c r="S39" s="649"/>
      <c r="T39" s="649"/>
      <c r="U39" s="649"/>
      <c r="V39" s="649"/>
      <c r="W39" s="649"/>
      <c r="X39" s="663" t="e">
        <f t="shared" si="0"/>
        <v>#DIV/0!</v>
      </c>
      <c r="Y39" s="663" t="e">
        <f t="shared" si="0"/>
        <v>#DIV/0!</v>
      </c>
      <c r="Z39" s="663" t="e">
        <f t="shared" si="0"/>
        <v>#VALUE!</v>
      </c>
      <c r="AA39" s="663" t="e">
        <f t="shared" si="0"/>
        <v>#DIV/0!</v>
      </c>
      <c r="AB39" s="663" t="e">
        <f t="shared" si="0"/>
        <v>#DIV/0!</v>
      </c>
      <c r="AC39" s="663" t="e">
        <f t="shared" si="0"/>
        <v>#VALUE!</v>
      </c>
      <c r="AD39" s="663" t="e">
        <f t="shared" si="0"/>
        <v>#VALUE!</v>
      </c>
      <c r="AE39" s="663" t="e">
        <f t="shared" si="0"/>
        <v>#VALUE!</v>
      </c>
      <c r="AF39" s="663"/>
      <c r="AG39" s="664"/>
      <c r="AH39" s="510"/>
    </row>
    <row r="40" spans="1:40" s="533" customFormat="1" hidden="1" x14ac:dyDescent="0.25">
      <c r="A40" s="509">
        <v>29</v>
      </c>
      <c r="B40" s="538" t="s">
        <v>391</v>
      </c>
      <c r="C40" s="509"/>
      <c r="D40" s="640"/>
      <c r="E40" s="640"/>
      <c r="F40" s="640"/>
      <c r="G40" s="640"/>
      <c r="H40" s="640"/>
      <c r="I40" s="640"/>
      <c r="J40" s="640"/>
      <c r="K40" s="640"/>
      <c r="L40" s="641"/>
      <c r="M40" s="641"/>
      <c r="N40" s="649"/>
      <c r="O40" s="649"/>
      <c r="P40" s="649"/>
      <c r="Q40" s="649"/>
      <c r="R40" s="649"/>
      <c r="S40" s="655"/>
      <c r="T40" s="655"/>
      <c r="U40" s="655"/>
      <c r="V40" s="649"/>
      <c r="W40" s="649"/>
      <c r="X40" s="663" t="e">
        <f t="shared" si="0"/>
        <v>#DIV/0!</v>
      </c>
      <c r="Y40" s="663" t="e">
        <f t="shared" si="0"/>
        <v>#DIV/0!</v>
      </c>
      <c r="Z40" s="663" t="e">
        <f t="shared" si="0"/>
        <v>#DIV/0!</v>
      </c>
      <c r="AA40" s="663" t="e">
        <f t="shared" si="0"/>
        <v>#DIV/0!</v>
      </c>
      <c r="AB40" s="663" t="e">
        <f t="shared" si="0"/>
        <v>#DIV/0!</v>
      </c>
      <c r="AC40" s="663" t="e">
        <f t="shared" si="0"/>
        <v>#DIV/0!</v>
      </c>
      <c r="AD40" s="663" t="e">
        <f t="shared" si="0"/>
        <v>#DIV/0!</v>
      </c>
      <c r="AE40" s="663" t="e">
        <f t="shared" si="0"/>
        <v>#DIV/0!</v>
      </c>
      <c r="AF40" s="663"/>
      <c r="AG40" s="664"/>
      <c r="AH40" s="510"/>
    </row>
    <row r="41" spans="1:40" s="533" customFormat="1" x14ac:dyDescent="0.25">
      <c r="A41" s="509">
        <v>30</v>
      </c>
      <c r="B41" s="538" t="s">
        <v>392</v>
      </c>
      <c r="C41" s="509" t="s">
        <v>35</v>
      </c>
      <c r="D41" s="640"/>
      <c r="E41" s="640"/>
      <c r="F41" s="640"/>
      <c r="G41" s="640"/>
      <c r="H41" s="640"/>
      <c r="I41" s="640">
        <v>3.3000000000000002E-2</v>
      </c>
      <c r="J41" s="640"/>
      <c r="K41" s="640">
        <v>3.3000000000000002E-2</v>
      </c>
      <c r="L41" s="641"/>
      <c r="M41" s="641"/>
      <c r="N41" s="649"/>
      <c r="O41" s="649"/>
      <c r="P41" s="649"/>
      <c r="Q41" s="649"/>
      <c r="R41" s="649"/>
      <c r="S41" s="651"/>
      <c r="T41" s="651"/>
      <c r="U41" s="651"/>
      <c r="V41" s="649"/>
      <c r="W41" s="649"/>
      <c r="X41" s="663"/>
      <c r="Y41" s="663" t="e">
        <f t="shared" si="0"/>
        <v>#DIV/0!</v>
      </c>
      <c r="Z41" s="663"/>
      <c r="AA41" s="663" t="e">
        <f t="shared" si="0"/>
        <v>#DIV/0!</v>
      </c>
      <c r="AB41" s="663" t="e">
        <f t="shared" si="0"/>
        <v>#DIV/0!</v>
      </c>
      <c r="AC41" s="671">
        <f t="shared" si="0"/>
        <v>100</v>
      </c>
      <c r="AD41" s="671" t="e">
        <f t="shared" si="0"/>
        <v>#DIV/0!</v>
      </c>
      <c r="AE41" s="671">
        <f>(K41-U41)/K41%</f>
        <v>100</v>
      </c>
      <c r="AF41" s="663"/>
      <c r="AG41" s="664"/>
      <c r="AH41" s="510"/>
    </row>
    <row r="42" spans="1:40" s="533" customFormat="1" hidden="1" x14ac:dyDescent="0.25">
      <c r="A42" s="509">
        <v>31</v>
      </c>
      <c r="B42" s="538" t="s">
        <v>393</v>
      </c>
      <c r="C42" s="509" t="s">
        <v>35</v>
      </c>
      <c r="D42" s="640"/>
      <c r="E42" s="640"/>
      <c r="F42" s="640" t="s">
        <v>55</v>
      </c>
      <c r="G42" s="640"/>
      <c r="H42" s="640"/>
      <c r="I42" s="640" t="s">
        <v>55</v>
      </c>
      <c r="J42" s="640" t="s">
        <v>55</v>
      </c>
      <c r="K42" s="640" t="s">
        <v>55</v>
      </c>
      <c r="L42" s="641"/>
      <c r="M42" s="641"/>
      <c r="N42" s="649"/>
      <c r="O42" s="649"/>
      <c r="P42" s="649"/>
      <c r="Q42" s="649"/>
      <c r="R42" s="649"/>
      <c r="S42" s="649"/>
      <c r="T42" s="649"/>
      <c r="U42" s="649"/>
      <c r="V42" s="649"/>
      <c r="W42" s="649"/>
      <c r="X42" s="663" t="e">
        <f t="shared" ref="X42:AE49" si="1">(D42-N42)/D42%</f>
        <v>#DIV/0!</v>
      </c>
      <c r="Y42" s="663" t="e">
        <f t="shared" si="1"/>
        <v>#DIV/0!</v>
      </c>
      <c r="Z42" s="663" t="e">
        <f t="shared" si="1"/>
        <v>#VALUE!</v>
      </c>
      <c r="AA42" s="663" t="e">
        <f t="shared" si="1"/>
        <v>#DIV/0!</v>
      </c>
      <c r="AB42" s="663" t="e">
        <f t="shared" si="1"/>
        <v>#DIV/0!</v>
      </c>
      <c r="AC42" s="663" t="e">
        <f t="shared" si="1"/>
        <v>#VALUE!</v>
      </c>
      <c r="AD42" s="663" t="e">
        <f t="shared" si="1"/>
        <v>#VALUE!</v>
      </c>
      <c r="AE42" s="663"/>
      <c r="AF42" s="663"/>
      <c r="AG42" s="664"/>
      <c r="AH42" s="510"/>
    </row>
    <row r="43" spans="1:40" s="533" customFormat="1" hidden="1" x14ac:dyDescent="0.25">
      <c r="A43" s="509">
        <v>32</v>
      </c>
      <c r="B43" s="538" t="s">
        <v>394</v>
      </c>
      <c r="C43" s="509" t="s">
        <v>35</v>
      </c>
      <c r="D43" s="640"/>
      <c r="E43" s="640"/>
      <c r="F43" s="640" t="s">
        <v>55</v>
      </c>
      <c r="G43" s="640"/>
      <c r="H43" s="640"/>
      <c r="I43" s="640" t="s">
        <v>55</v>
      </c>
      <c r="J43" s="640" t="s">
        <v>55</v>
      </c>
      <c r="K43" s="640" t="s">
        <v>55</v>
      </c>
      <c r="L43" s="641"/>
      <c r="M43" s="641"/>
      <c r="N43" s="649"/>
      <c r="O43" s="649"/>
      <c r="P43" s="649"/>
      <c r="Q43" s="649"/>
      <c r="R43" s="649"/>
      <c r="S43" s="649"/>
      <c r="T43" s="649"/>
      <c r="U43" s="649"/>
      <c r="V43" s="649"/>
      <c r="W43" s="649"/>
      <c r="X43" s="663" t="e">
        <f t="shared" si="1"/>
        <v>#DIV/0!</v>
      </c>
      <c r="Y43" s="663" t="e">
        <f t="shared" si="1"/>
        <v>#DIV/0!</v>
      </c>
      <c r="Z43" s="663" t="e">
        <f t="shared" si="1"/>
        <v>#VALUE!</v>
      </c>
      <c r="AA43" s="663" t="e">
        <f t="shared" si="1"/>
        <v>#DIV/0!</v>
      </c>
      <c r="AB43" s="663" t="e">
        <f t="shared" si="1"/>
        <v>#DIV/0!</v>
      </c>
      <c r="AC43" s="663" t="e">
        <f t="shared" si="1"/>
        <v>#VALUE!</v>
      </c>
      <c r="AD43" s="663" t="e">
        <f t="shared" si="1"/>
        <v>#VALUE!</v>
      </c>
      <c r="AE43" s="663"/>
      <c r="AF43" s="663"/>
      <c r="AG43" s="664"/>
      <c r="AH43" s="510"/>
    </row>
    <row r="44" spans="1:40" s="533" customFormat="1" x14ac:dyDescent="0.25">
      <c r="A44" s="509">
        <v>33</v>
      </c>
      <c r="B44" s="538" t="s">
        <v>395</v>
      </c>
      <c r="C44" s="509" t="s">
        <v>35</v>
      </c>
      <c r="D44" s="640">
        <v>1.077716980995087E-2</v>
      </c>
      <c r="E44" s="640"/>
      <c r="F44" s="640">
        <v>1.077716980995087E-2</v>
      </c>
      <c r="G44" s="640"/>
      <c r="H44" s="640"/>
      <c r="I44" s="640">
        <v>6.0336205512550476E-3</v>
      </c>
      <c r="J44" s="640"/>
      <c r="K44" s="640">
        <v>6.0336205512550502E-3</v>
      </c>
      <c r="L44" s="641"/>
      <c r="M44" s="641"/>
      <c r="N44" s="651"/>
      <c r="O44" s="651"/>
      <c r="P44" s="651">
        <v>1.0699999999999999E-2</v>
      </c>
      <c r="Q44" s="651"/>
      <c r="R44" s="651"/>
      <c r="S44" s="651">
        <v>6.0000000000000001E-3</v>
      </c>
      <c r="T44" s="651"/>
      <c r="U44" s="651">
        <v>6.0000000000000001E-3</v>
      </c>
      <c r="V44" s="649"/>
      <c r="W44" s="649"/>
      <c r="X44" s="671">
        <f t="shared" si="1"/>
        <v>100</v>
      </c>
      <c r="Y44" s="663" t="e">
        <f t="shared" si="1"/>
        <v>#DIV/0!</v>
      </c>
      <c r="Z44" s="663">
        <f t="shared" si="1"/>
        <v>0.71604893781684098</v>
      </c>
      <c r="AA44" s="663" t="e">
        <f t="shared" si="1"/>
        <v>#DIV/0!</v>
      </c>
      <c r="AB44" s="663" t="e">
        <f t="shared" si="1"/>
        <v>#DIV/0!</v>
      </c>
      <c r="AC44" s="663">
        <f t="shared" si="1"/>
        <v>0.55722017931760948</v>
      </c>
      <c r="AD44" s="663" t="e">
        <f t="shared" si="1"/>
        <v>#DIV/0!</v>
      </c>
      <c r="AE44" s="663">
        <f t="shared" si="1"/>
        <v>0.55722017931765244</v>
      </c>
      <c r="AF44" s="663"/>
      <c r="AG44" s="664"/>
      <c r="AH44" s="510"/>
    </row>
    <row r="45" spans="1:40" s="533" customFormat="1" x14ac:dyDescent="0.25">
      <c r="A45" s="509">
        <v>34</v>
      </c>
      <c r="B45" s="538" t="s">
        <v>396</v>
      </c>
      <c r="C45" s="509" t="s">
        <v>35</v>
      </c>
      <c r="D45" s="640">
        <v>9.0463087142498618E-3</v>
      </c>
      <c r="E45" s="640"/>
      <c r="F45" s="640">
        <v>9.0463087142498618E-3</v>
      </c>
      <c r="G45" s="640"/>
      <c r="H45" s="640"/>
      <c r="I45" s="640">
        <v>1.3258103367991691E-2</v>
      </c>
      <c r="J45" s="640"/>
      <c r="K45" s="640">
        <v>1.3258103367991691E-2</v>
      </c>
      <c r="L45" s="641"/>
      <c r="M45" s="641"/>
      <c r="N45" s="651"/>
      <c r="O45" s="651"/>
      <c r="P45" s="651">
        <v>8.8999999999999999E-3</v>
      </c>
      <c r="Q45" s="651"/>
      <c r="R45" s="651"/>
      <c r="S45" s="651">
        <v>1.3299999999999999E-2</v>
      </c>
      <c r="T45" s="651"/>
      <c r="U45" s="651">
        <v>1.3299999999999999E-2</v>
      </c>
      <c r="V45" s="649"/>
      <c r="W45" s="649"/>
      <c r="X45" s="671">
        <f t="shared" si="1"/>
        <v>100.00000000000001</v>
      </c>
      <c r="Y45" s="663" t="e">
        <f t="shared" si="1"/>
        <v>#DIV/0!</v>
      </c>
      <c r="Z45" s="663">
        <f t="shared" si="1"/>
        <v>1.6173305474242166</v>
      </c>
      <c r="AA45" s="663" t="e">
        <f t="shared" si="1"/>
        <v>#DIV/0!</v>
      </c>
      <c r="AB45" s="663" t="e">
        <f t="shared" si="1"/>
        <v>#DIV/0!</v>
      </c>
      <c r="AC45" s="663">
        <f t="shared" si="1"/>
        <v>-0.31600773387735731</v>
      </c>
      <c r="AD45" s="663" t="e">
        <f t="shared" si="1"/>
        <v>#DIV/0!</v>
      </c>
      <c r="AE45" s="663">
        <f t="shared" si="1"/>
        <v>-0.31600773387735731</v>
      </c>
      <c r="AF45" s="663"/>
      <c r="AG45" s="664"/>
      <c r="AH45" s="510"/>
    </row>
    <row r="46" spans="1:40" s="533" customFormat="1" hidden="1" x14ac:dyDescent="0.25">
      <c r="A46" s="509">
        <v>35</v>
      </c>
      <c r="B46" s="538" t="s">
        <v>397</v>
      </c>
      <c r="C46" s="509"/>
      <c r="D46" s="640"/>
      <c r="E46" s="640"/>
      <c r="F46" s="640" t="s">
        <v>55</v>
      </c>
      <c r="G46" s="640"/>
      <c r="H46" s="640"/>
      <c r="I46" s="640" t="s">
        <v>55</v>
      </c>
      <c r="J46" s="640" t="s">
        <v>55</v>
      </c>
      <c r="K46" s="640" t="s">
        <v>55</v>
      </c>
      <c r="L46" s="641"/>
      <c r="M46" s="641"/>
      <c r="N46" s="649"/>
      <c r="O46" s="649"/>
      <c r="P46" s="649"/>
      <c r="Q46" s="649"/>
      <c r="R46" s="649"/>
      <c r="S46" s="649"/>
      <c r="T46" s="649"/>
      <c r="U46" s="649"/>
      <c r="V46" s="649"/>
      <c r="W46" s="649"/>
      <c r="X46" s="671" t="e">
        <f t="shared" si="1"/>
        <v>#DIV/0!</v>
      </c>
      <c r="Y46" s="663" t="e">
        <f t="shared" si="1"/>
        <v>#DIV/0!</v>
      </c>
      <c r="Z46" s="663" t="e">
        <f t="shared" si="1"/>
        <v>#VALUE!</v>
      </c>
      <c r="AA46" s="663" t="e">
        <f t="shared" si="1"/>
        <v>#DIV/0!</v>
      </c>
      <c r="AB46" s="663" t="e">
        <f t="shared" si="1"/>
        <v>#DIV/0!</v>
      </c>
      <c r="AC46" s="663" t="e">
        <f t="shared" si="1"/>
        <v>#VALUE!</v>
      </c>
      <c r="AD46" s="663" t="e">
        <f t="shared" si="1"/>
        <v>#VALUE!</v>
      </c>
      <c r="AE46" s="663"/>
      <c r="AF46" s="663"/>
      <c r="AG46" s="664"/>
      <c r="AH46" s="510"/>
    </row>
    <row r="47" spans="1:40" s="533" customFormat="1" ht="25.5" hidden="1" x14ac:dyDescent="0.25">
      <c r="A47" s="509">
        <v>36</v>
      </c>
      <c r="B47" s="538" t="s">
        <v>398</v>
      </c>
      <c r="C47" s="509" t="s">
        <v>35</v>
      </c>
      <c r="D47" s="640"/>
      <c r="E47" s="640"/>
      <c r="F47" s="640"/>
      <c r="G47" s="640"/>
      <c r="H47" s="640"/>
      <c r="I47" s="640">
        <v>0.13297656154958018</v>
      </c>
      <c r="J47" s="640"/>
      <c r="K47" s="640">
        <v>0.13297656154958018</v>
      </c>
      <c r="L47" s="641"/>
      <c r="M47" s="641"/>
      <c r="N47" s="649"/>
      <c r="O47" s="649"/>
      <c r="P47" s="649"/>
      <c r="Q47" s="649"/>
      <c r="R47" s="649"/>
      <c r="S47" s="651"/>
      <c r="T47" s="651"/>
      <c r="U47" s="651"/>
      <c r="V47" s="649"/>
      <c r="W47" s="649"/>
      <c r="X47" s="671" t="e">
        <f t="shared" si="1"/>
        <v>#DIV/0!</v>
      </c>
      <c r="Y47" s="663" t="e">
        <f t="shared" si="1"/>
        <v>#DIV/0!</v>
      </c>
      <c r="Z47" s="663" t="e">
        <f t="shared" si="1"/>
        <v>#DIV/0!</v>
      </c>
      <c r="AA47" s="663" t="e">
        <f t="shared" si="1"/>
        <v>#DIV/0!</v>
      </c>
      <c r="AB47" s="663" t="e">
        <f t="shared" si="1"/>
        <v>#DIV/0!</v>
      </c>
      <c r="AC47" s="663">
        <f t="shared" si="1"/>
        <v>100</v>
      </c>
      <c r="AD47" s="663" t="e">
        <f t="shared" si="1"/>
        <v>#DIV/0!</v>
      </c>
      <c r="AE47" s="663">
        <f t="shared" si="1"/>
        <v>100</v>
      </c>
      <c r="AF47" s="663"/>
      <c r="AG47" s="664"/>
      <c r="AH47" s="510"/>
      <c r="AN47" s="630"/>
    </row>
    <row r="48" spans="1:40" s="533" customFormat="1" hidden="1" x14ac:dyDescent="0.25">
      <c r="A48" s="509">
        <v>37</v>
      </c>
      <c r="B48" s="538" t="s">
        <v>399</v>
      </c>
      <c r="C48" s="509" t="s">
        <v>35</v>
      </c>
      <c r="D48" s="640"/>
      <c r="E48" s="640"/>
      <c r="F48" s="640" t="s">
        <v>55</v>
      </c>
      <c r="G48" s="640"/>
      <c r="H48" s="640"/>
      <c r="I48" s="640" t="s">
        <v>55</v>
      </c>
      <c r="J48" s="640" t="s">
        <v>55</v>
      </c>
      <c r="K48" s="640" t="s">
        <v>55</v>
      </c>
      <c r="L48" s="641"/>
      <c r="M48" s="641"/>
      <c r="N48" s="649"/>
      <c r="O48" s="649"/>
      <c r="P48" s="649"/>
      <c r="Q48" s="649"/>
      <c r="R48" s="649"/>
      <c r="S48" s="649">
        <v>6.3799999999999996E-2</v>
      </c>
      <c r="T48" s="649"/>
      <c r="U48" s="649">
        <v>6.4399999999999999E-2</v>
      </c>
      <c r="V48" s="649"/>
      <c r="W48" s="649"/>
      <c r="X48" s="671" t="e">
        <f t="shared" si="1"/>
        <v>#DIV/0!</v>
      </c>
      <c r="Y48" s="663" t="e">
        <f t="shared" si="1"/>
        <v>#DIV/0!</v>
      </c>
      <c r="Z48" s="663" t="e">
        <f t="shared" si="1"/>
        <v>#VALUE!</v>
      </c>
      <c r="AA48" s="663" t="e">
        <f t="shared" si="1"/>
        <v>#DIV/0!</v>
      </c>
      <c r="AB48" s="663" t="e">
        <f t="shared" si="1"/>
        <v>#DIV/0!</v>
      </c>
      <c r="AC48" s="663" t="e">
        <f t="shared" si="1"/>
        <v>#VALUE!</v>
      </c>
      <c r="AD48" s="663" t="e">
        <f t="shared" si="1"/>
        <v>#VALUE!</v>
      </c>
      <c r="AE48" s="663" t="e">
        <f t="shared" si="1"/>
        <v>#VALUE!</v>
      </c>
      <c r="AF48" s="663"/>
      <c r="AG48" s="664"/>
      <c r="AH48" s="510"/>
    </row>
    <row r="49" spans="1:37" s="533" customFormat="1" x14ac:dyDescent="0.25">
      <c r="A49" s="509">
        <v>38</v>
      </c>
      <c r="B49" s="538" t="s">
        <v>400</v>
      </c>
      <c r="C49" s="509"/>
      <c r="D49" s="640">
        <v>2.8043087861365834E-2</v>
      </c>
      <c r="E49" s="640"/>
      <c r="F49" s="640">
        <v>2.8043087861365834E-2</v>
      </c>
      <c r="G49" s="640"/>
      <c r="H49" s="640"/>
      <c r="I49" s="640"/>
      <c r="J49" s="640"/>
      <c r="K49" s="640"/>
      <c r="L49" s="641"/>
      <c r="M49" s="641"/>
      <c r="N49" s="650"/>
      <c r="O49" s="650"/>
      <c r="P49" s="650">
        <v>2.7699999999999999E-2</v>
      </c>
      <c r="Q49" s="649"/>
      <c r="R49" s="649"/>
      <c r="S49" s="649"/>
      <c r="T49" s="649"/>
      <c r="U49" s="649"/>
      <c r="V49" s="649"/>
      <c r="W49" s="649"/>
      <c r="X49" s="671">
        <f t="shared" si="1"/>
        <v>100</v>
      </c>
      <c r="Y49" s="663" t="e">
        <f t="shared" si="1"/>
        <v>#DIV/0!</v>
      </c>
      <c r="Z49" s="663">
        <f t="shared" si="1"/>
        <v>1.2234311109458724</v>
      </c>
      <c r="AA49" s="663" t="e">
        <f t="shared" si="1"/>
        <v>#DIV/0!</v>
      </c>
      <c r="AB49" s="663" t="e">
        <f t="shared" si="1"/>
        <v>#DIV/0!</v>
      </c>
      <c r="AC49" s="663"/>
      <c r="AD49" s="663"/>
      <c r="AE49" s="663"/>
      <c r="AF49" s="663"/>
      <c r="AG49" s="664"/>
      <c r="AH49" s="510"/>
    </row>
    <row r="50" spans="1:37" s="533" customFormat="1" hidden="1" x14ac:dyDescent="0.25">
      <c r="A50" s="509">
        <v>39</v>
      </c>
      <c r="B50" s="538" t="s">
        <v>401</v>
      </c>
      <c r="C50" s="509"/>
      <c r="D50" s="640"/>
      <c r="E50" s="640"/>
      <c r="F50" s="640" t="s">
        <v>55</v>
      </c>
      <c r="G50" s="640"/>
      <c r="H50" s="640"/>
      <c r="I50" s="640" t="s">
        <v>55</v>
      </c>
      <c r="J50" s="640" t="s">
        <v>55</v>
      </c>
      <c r="K50" s="640" t="s">
        <v>55</v>
      </c>
      <c r="L50" s="641"/>
      <c r="M50" s="641"/>
      <c r="N50" s="649"/>
      <c r="O50" s="649"/>
      <c r="P50" s="649"/>
      <c r="Q50" s="649"/>
      <c r="R50" s="649"/>
      <c r="S50" s="649"/>
      <c r="T50" s="649"/>
      <c r="U50" s="649"/>
      <c r="V50" s="649"/>
      <c r="W50" s="649"/>
      <c r="X50" s="671" t="e">
        <f t="shared" ref="X50:AE53" si="2">(D50-N50)/D50</f>
        <v>#DIV/0!</v>
      </c>
      <c r="Y50" s="663" t="e">
        <f t="shared" si="2"/>
        <v>#DIV/0!</v>
      </c>
      <c r="Z50" s="663" t="e">
        <f t="shared" si="2"/>
        <v>#VALUE!</v>
      </c>
      <c r="AA50" s="663" t="e">
        <f t="shared" si="2"/>
        <v>#DIV/0!</v>
      </c>
      <c r="AB50" s="663" t="e">
        <f t="shared" si="2"/>
        <v>#DIV/0!</v>
      </c>
      <c r="AC50" s="663" t="e">
        <f t="shared" si="2"/>
        <v>#VALUE!</v>
      </c>
      <c r="AD50" s="663" t="e">
        <f t="shared" si="2"/>
        <v>#VALUE!</v>
      </c>
      <c r="AE50" s="663" t="e">
        <f t="shared" si="2"/>
        <v>#VALUE!</v>
      </c>
      <c r="AF50" s="663"/>
      <c r="AG50" s="664"/>
      <c r="AH50" s="510"/>
    </row>
    <row r="51" spans="1:37" s="533" customFormat="1" x14ac:dyDescent="0.25">
      <c r="A51" s="509">
        <v>40</v>
      </c>
      <c r="B51" s="538" t="s">
        <v>402</v>
      </c>
      <c r="C51" s="509"/>
      <c r="D51" s="640"/>
      <c r="E51" s="640"/>
      <c r="F51" s="640" t="s">
        <v>55</v>
      </c>
      <c r="G51" s="640"/>
      <c r="H51" s="640"/>
      <c r="I51" s="640">
        <v>0.13300000000000001</v>
      </c>
      <c r="J51" s="640" t="s">
        <v>55</v>
      </c>
      <c r="K51" s="640">
        <v>0.13300000000000001</v>
      </c>
      <c r="L51" s="641"/>
      <c r="M51" s="641"/>
      <c r="N51" s="649"/>
      <c r="O51" s="649"/>
      <c r="P51" s="649"/>
      <c r="Q51" s="649"/>
      <c r="R51" s="649"/>
      <c r="S51" s="652">
        <v>0.1326</v>
      </c>
      <c r="T51" s="652"/>
      <c r="U51" s="652">
        <v>0.13289999999999999</v>
      </c>
      <c r="V51" s="649"/>
      <c r="W51" s="649"/>
      <c r="X51" s="671"/>
      <c r="Y51" s="663"/>
      <c r="Z51" s="663"/>
      <c r="AA51" s="663" t="e">
        <f t="shared" si="2"/>
        <v>#DIV/0!</v>
      </c>
      <c r="AB51" s="663" t="e">
        <f t="shared" si="2"/>
        <v>#DIV/0!</v>
      </c>
      <c r="AC51" s="663">
        <f t="shared" si="2"/>
        <v>3.0075187969925673E-3</v>
      </c>
      <c r="AD51" s="663" t="e">
        <f t="shared" si="2"/>
        <v>#VALUE!</v>
      </c>
      <c r="AE51" s="663">
        <f t="shared" si="2"/>
        <v>7.5187969924824611E-4</v>
      </c>
      <c r="AF51" s="663"/>
      <c r="AG51" s="664"/>
      <c r="AH51" s="510"/>
    </row>
    <row r="52" spans="1:37" s="533" customFormat="1" hidden="1" x14ac:dyDescent="0.25">
      <c r="A52" s="509">
        <v>41</v>
      </c>
      <c r="B52" s="538" t="s">
        <v>403</v>
      </c>
      <c r="C52" s="509" t="s">
        <v>35</v>
      </c>
      <c r="D52" s="640"/>
      <c r="E52" s="640"/>
      <c r="F52" s="640" t="s">
        <v>55</v>
      </c>
      <c r="G52" s="640"/>
      <c r="H52" s="640"/>
      <c r="I52" s="640" t="s">
        <v>55</v>
      </c>
      <c r="J52" s="640" t="s">
        <v>55</v>
      </c>
      <c r="K52" s="640" t="s">
        <v>55</v>
      </c>
      <c r="L52" s="641"/>
      <c r="M52" s="641"/>
      <c r="N52" s="649"/>
      <c r="O52" s="649"/>
      <c r="P52" s="649"/>
      <c r="Q52" s="649"/>
      <c r="R52" s="649"/>
      <c r="S52" s="649"/>
      <c r="T52" s="649"/>
      <c r="U52" s="649"/>
      <c r="V52" s="649"/>
      <c r="W52" s="649"/>
      <c r="X52" s="663" t="e">
        <f t="shared" si="2"/>
        <v>#DIV/0!</v>
      </c>
      <c r="Y52" s="663" t="e">
        <f t="shared" si="2"/>
        <v>#DIV/0!</v>
      </c>
      <c r="Z52" s="663" t="e">
        <f t="shared" si="2"/>
        <v>#VALUE!</v>
      </c>
      <c r="AA52" s="663" t="e">
        <f t="shared" si="2"/>
        <v>#DIV/0!</v>
      </c>
      <c r="AB52" s="663" t="e">
        <f t="shared" si="2"/>
        <v>#DIV/0!</v>
      </c>
      <c r="AC52" s="663" t="e">
        <f t="shared" si="2"/>
        <v>#VALUE!</v>
      </c>
      <c r="AD52" s="663" t="e">
        <f t="shared" si="2"/>
        <v>#VALUE!</v>
      </c>
      <c r="AE52" s="663" t="e">
        <f t="shared" si="2"/>
        <v>#VALUE!</v>
      </c>
      <c r="AF52" s="663"/>
      <c r="AG52" s="664"/>
      <c r="AH52" s="510"/>
    </row>
    <row r="53" spans="1:37" s="533" customFormat="1" hidden="1" x14ac:dyDescent="0.25">
      <c r="A53" s="509">
        <v>42</v>
      </c>
      <c r="B53" s="538" t="s">
        <v>404</v>
      </c>
      <c r="C53" s="509"/>
      <c r="D53" s="640"/>
      <c r="E53" s="640"/>
      <c r="F53" s="640" t="s">
        <v>55</v>
      </c>
      <c r="G53" s="640"/>
      <c r="H53" s="640"/>
      <c r="I53" s="640" t="s">
        <v>55</v>
      </c>
      <c r="J53" s="640" t="s">
        <v>55</v>
      </c>
      <c r="K53" s="640" t="s">
        <v>55</v>
      </c>
      <c r="L53" s="641"/>
      <c r="M53" s="641"/>
      <c r="N53" s="649"/>
      <c r="O53" s="649"/>
      <c r="P53" s="649"/>
      <c r="Q53" s="649"/>
      <c r="R53" s="649"/>
      <c r="S53" s="649"/>
      <c r="T53" s="649"/>
      <c r="U53" s="649"/>
      <c r="V53" s="649"/>
      <c r="W53" s="649"/>
      <c r="X53" s="663" t="e">
        <f t="shared" si="2"/>
        <v>#DIV/0!</v>
      </c>
      <c r="Y53" s="663" t="e">
        <f t="shared" si="2"/>
        <v>#DIV/0!</v>
      </c>
      <c r="Z53" s="663" t="e">
        <f t="shared" si="2"/>
        <v>#VALUE!</v>
      </c>
      <c r="AA53" s="663" t="e">
        <f t="shared" si="2"/>
        <v>#DIV/0!</v>
      </c>
      <c r="AB53" s="663" t="e">
        <f t="shared" si="2"/>
        <v>#DIV/0!</v>
      </c>
      <c r="AC53" s="663" t="e">
        <f t="shared" si="2"/>
        <v>#VALUE!</v>
      </c>
      <c r="AD53" s="663" t="e">
        <f t="shared" si="2"/>
        <v>#VALUE!</v>
      </c>
      <c r="AE53" s="663" t="e">
        <f t="shared" si="2"/>
        <v>#VALUE!</v>
      </c>
      <c r="AF53" s="663"/>
      <c r="AG53" s="664"/>
      <c r="AH53" s="510"/>
    </row>
    <row r="54" spans="1:37" s="537" customFormat="1" x14ac:dyDescent="0.25">
      <c r="A54" s="535" t="s">
        <v>405</v>
      </c>
      <c r="B54" s="954" t="s">
        <v>406</v>
      </c>
      <c r="C54" s="955"/>
      <c r="D54" s="642"/>
      <c r="E54" s="642"/>
      <c r="F54" s="642"/>
      <c r="G54" s="642"/>
      <c r="H54" s="642"/>
      <c r="I54" s="642"/>
      <c r="J54" s="642"/>
      <c r="K54" s="642"/>
      <c r="L54" s="638"/>
      <c r="M54" s="638"/>
      <c r="N54" s="653"/>
      <c r="O54" s="653"/>
      <c r="P54" s="653"/>
      <c r="Q54" s="653"/>
      <c r="R54" s="653"/>
      <c r="S54" s="653"/>
      <c r="T54" s="653"/>
      <c r="U54" s="653"/>
      <c r="V54" s="653"/>
      <c r="W54" s="653"/>
      <c r="X54" s="665"/>
      <c r="Y54" s="665"/>
      <c r="Z54" s="665"/>
      <c r="AA54" s="665"/>
      <c r="AB54" s="665"/>
      <c r="AC54" s="665"/>
      <c r="AD54" s="665"/>
      <c r="AE54" s="665"/>
      <c r="AF54" s="665"/>
      <c r="AG54" s="665"/>
      <c r="AH54" s="540"/>
    </row>
    <row r="55" spans="1:37" s="533" customFormat="1" x14ac:dyDescent="0.25">
      <c r="A55" s="509">
        <v>43</v>
      </c>
      <c r="B55" s="538" t="s">
        <v>407</v>
      </c>
      <c r="C55" s="509" t="s">
        <v>35</v>
      </c>
      <c r="D55" s="644">
        <v>5.4000000000000003E-3</v>
      </c>
      <c r="E55" s="645"/>
      <c r="F55" s="645">
        <v>5.4000000000000003E-3</v>
      </c>
      <c r="G55" s="645">
        <v>5.4000000000000003E-3</v>
      </c>
      <c r="H55" s="645">
        <v>5.4000000000000003E-3</v>
      </c>
      <c r="I55" s="645">
        <v>5.4000000000000003E-3</v>
      </c>
      <c r="J55" s="645">
        <v>5.4000000000000003E-3</v>
      </c>
      <c r="K55" s="645">
        <v>5.4000000000000003E-3</v>
      </c>
      <c r="L55" s="646"/>
      <c r="M55" s="647"/>
      <c r="N55" s="951">
        <v>8.8429841254623106E-3</v>
      </c>
      <c r="O55" s="952"/>
      <c r="P55" s="952"/>
      <c r="Q55" s="952"/>
      <c r="R55" s="952"/>
      <c r="S55" s="952"/>
      <c r="T55" s="952"/>
      <c r="U55" s="953"/>
      <c r="V55" s="656"/>
      <c r="W55" s="656"/>
      <c r="X55" s="949">
        <f>(D55-N55)/D55%</f>
        <v>-63.758965286339077</v>
      </c>
      <c r="Y55" s="950"/>
      <c r="Z55" s="950"/>
      <c r="AA55" s="950"/>
      <c r="AB55" s="950"/>
      <c r="AC55" s="950"/>
      <c r="AD55" s="950"/>
      <c r="AE55" s="950"/>
      <c r="AF55" s="950"/>
      <c r="AG55" s="950"/>
      <c r="AH55" s="510"/>
      <c r="AK55" s="544"/>
    </row>
    <row r="56" spans="1:37" s="533" customFormat="1" ht="12.75" hidden="1" customHeight="1" x14ac:dyDescent="0.25">
      <c r="A56" s="509">
        <v>44</v>
      </c>
      <c r="B56" s="538" t="s">
        <v>408</v>
      </c>
      <c r="C56" s="509" t="s">
        <v>35</v>
      </c>
      <c r="D56" s="644"/>
      <c r="E56" s="645"/>
      <c r="F56" s="645"/>
      <c r="G56" s="645"/>
      <c r="H56" s="645"/>
      <c r="I56" s="645"/>
      <c r="J56" s="645"/>
      <c r="K56" s="645"/>
      <c r="L56" s="646"/>
      <c r="M56" s="647"/>
      <c r="N56" s="656"/>
      <c r="O56" s="656"/>
      <c r="P56" s="656"/>
      <c r="Q56" s="656"/>
      <c r="R56" s="656"/>
      <c r="S56" s="656"/>
      <c r="T56" s="656"/>
      <c r="U56" s="656"/>
      <c r="V56" s="656"/>
      <c r="W56" s="656"/>
      <c r="X56" s="949" t="e">
        <f>(D56-N56)/D56</f>
        <v>#DIV/0!</v>
      </c>
      <c r="Y56" s="950"/>
      <c r="Z56" s="950"/>
      <c r="AA56" s="950"/>
      <c r="AB56" s="950"/>
      <c r="AC56" s="950"/>
      <c r="AD56" s="950"/>
      <c r="AE56" s="950"/>
      <c r="AF56" s="950"/>
      <c r="AG56" s="950"/>
      <c r="AH56" s="510"/>
      <c r="AK56" s="544"/>
    </row>
    <row r="57" spans="1:37" s="533" customFormat="1" ht="12.75" hidden="1" customHeight="1" x14ac:dyDescent="0.25">
      <c r="A57" s="509">
        <v>45</v>
      </c>
      <c r="B57" s="538" t="s">
        <v>409</v>
      </c>
      <c r="C57" s="509" t="s">
        <v>35</v>
      </c>
      <c r="D57" s="644"/>
      <c r="E57" s="645"/>
      <c r="F57" s="645"/>
      <c r="G57" s="645"/>
      <c r="H57" s="645"/>
      <c r="I57" s="645"/>
      <c r="J57" s="645"/>
      <c r="K57" s="645"/>
      <c r="L57" s="646"/>
      <c r="M57" s="647"/>
      <c r="N57" s="656"/>
      <c r="O57" s="656"/>
      <c r="P57" s="656"/>
      <c r="Q57" s="656"/>
      <c r="R57" s="656"/>
      <c r="S57" s="656"/>
      <c r="T57" s="656"/>
      <c r="U57" s="656"/>
      <c r="V57" s="656"/>
      <c r="W57" s="656"/>
      <c r="X57" s="949" t="e">
        <f>(D57-N57)/D57</f>
        <v>#DIV/0!</v>
      </c>
      <c r="Y57" s="950"/>
      <c r="Z57" s="950"/>
      <c r="AA57" s="950"/>
      <c r="AB57" s="950"/>
      <c r="AC57" s="950"/>
      <c r="AD57" s="950"/>
      <c r="AE57" s="950"/>
      <c r="AF57" s="950"/>
      <c r="AG57" s="950"/>
      <c r="AH57" s="510"/>
      <c r="AK57" s="544"/>
    </row>
    <row r="58" spans="1:37" s="533" customFormat="1" ht="12.75" hidden="1" customHeight="1" x14ac:dyDescent="0.25">
      <c r="A58" s="509">
        <v>46</v>
      </c>
      <c r="B58" s="538" t="s">
        <v>410</v>
      </c>
      <c r="C58" s="509" t="s">
        <v>35</v>
      </c>
      <c r="D58" s="644"/>
      <c r="E58" s="645"/>
      <c r="F58" s="645"/>
      <c r="G58" s="645"/>
      <c r="H58" s="645"/>
      <c r="I58" s="645"/>
      <c r="J58" s="645"/>
      <c r="K58" s="645"/>
      <c r="L58" s="646"/>
      <c r="M58" s="647"/>
      <c r="N58" s="656"/>
      <c r="O58" s="656"/>
      <c r="P58" s="656"/>
      <c r="Q58" s="656"/>
      <c r="R58" s="656"/>
      <c r="S58" s="656"/>
      <c r="T58" s="656"/>
      <c r="U58" s="656"/>
      <c r="V58" s="656"/>
      <c r="W58" s="656"/>
      <c r="X58" s="949" t="e">
        <f>(D58-N58)/D58</f>
        <v>#DIV/0!</v>
      </c>
      <c r="Y58" s="950"/>
      <c r="Z58" s="950"/>
      <c r="AA58" s="950"/>
      <c r="AB58" s="950"/>
      <c r="AC58" s="950"/>
      <c r="AD58" s="950"/>
      <c r="AE58" s="950"/>
      <c r="AF58" s="950"/>
      <c r="AG58" s="950"/>
      <c r="AH58" s="510"/>
      <c r="AK58" s="544"/>
    </row>
    <row r="59" spans="1:37" s="533" customFormat="1" ht="12.75" hidden="1" customHeight="1" x14ac:dyDescent="0.25">
      <c r="A59" s="509">
        <v>47</v>
      </c>
      <c r="B59" s="538" t="s">
        <v>411</v>
      </c>
      <c r="C59" s="509" t="s">
        <v>35</v>
      </c>
      <c r="D59" s="644"/>
      <c r="E59" s="645"/>
      <c r="F59" s="645"/>
      <c r="G59" s="645"/>
      <c r="H59" s="645"/>
      <c r="I59" s="645"/>
      <c r="J59" s="645"/>
      <c r="K59" s="645"/>
      <c r="L59" s="646"/>
      <c r="M59" s="647"/>
      <c r="N59" s="656"/>
      <c r="O59" s="656"/>
      <c r="P59" s="656"/>
      <c r="Q59" s="656"/>
      <c r="R59" s="656"/>
      <c r="S59" s="656"/>
      <c r="T59" s="656"/>
      <c r="U59" s="656"/>
      <c r="V59" s="656"/>
      <c r="W59" s="656"/>
      <c r="X59" s="949" t="e">
        <f>(D59-N59)/D59</f>
        <v>#DIV/0!</v>
      </c>
      <c r="Y59" s="950"/>
      <c r="Z59" s="950"/>
      <c r="AA59" s="950"/>
      <c r="AB59" s="950"/>
      <c r="AC59" s="950"/>
      <c r="AD59" s="950"/>
      <c r="AE59" s="950"/>
      <c r="AF59" s="950"/>
      <c r="AG59" s="950"/>
      <c r="AH59" s="510"/>
      <c r="AK59" s="544"/>
    </row>
    <row r="60" spans="1:37" s="533" customFormat="1" ht="12.75" hidden="1" customHeight="1" x14ac:dyDescent="0.25">
      <c r="A60" s="509">
        <v>48</v>
      </c>
      <c r="B60" s="538" t="s">
        <v>412</v>
      </c>
      <c r="C60" s="509" t="s">
        <v>35</v>
      </c>
      <c r="D60" s="644"/>
      <c r="E60" s="645"/>
      <c r="F60" s="645"/>
      <c r="G60" s="645"/>
      <c r="H60" s="645"/>
      <c r="I60" s="645"/>
      <c r="J60" s="645"/>
      <c r="K60" s="645"/>
      <c r="L60" s="646"/>
      <c r="M60" s="647"/>
      <c r="N60" s="656"/>
      <c r="O60" s="656"/>
      <c r="P60" s="656"/>
      <c r="Q60" s="656"/>
      <c r="R60" s="656"/>
      <c r="S60" s="656"/>
      <c r="T60" s="656"/>
      <c r="U60" s="656"/>
      <c r="V60" s="656"/>
      <c r="W60" s="656"/>
      <c r="X60" s="949" t="e">
        <f>(D60-N60)/D60</f>
        <v>#DIV/0!</v>
      </c>
      <c r="Y60" s="950"/>
      <c r="Z60" s="950"/>
      <c r="AA60" s="950"/>
      <c r="AB60" s="950"/>
      <c r="AC60" s="950"/>
      <c r="AD60" s="950"/>
      <c r="AE60" s="950"/>
      <c r="AF60" s="950"/>
      <c r="AG60" s="950"/>
      <c r="AH60" s="510"/>
      <c r="AK60" s="544"/>
    </row>
    <row r="61" spans="1:37" s="533" customFormat="1" x14ac:dyDescent="0.25">
      <c r="A61" s="509">
        <v>49</v>
      </c>
      <c r="B61" s="538" t="s">
        <v>186</v>
      </c>
      <c r="C61" s="509" t="s">
        <v>35</v>
      </c>
      <c r="D61" s="644">
        <v>0.2109</v>
      </c>
      <c r="E61" s="645"/>
      <c r="F61" s="645">
        <v>0.2109</v>
      </c>
      <c r="G61" s="645">
        <v>0.2109</v>
      </c>
      <c r="H61" s="645">
        <v>0.2109</v>
      </c>
      <c r="I61" s="645">
        <v>0.2109</v>
      </c>
      <c r="J61" s="645">
        <v>0.2109</v>
      </c>
      <c r="K61" s="645">
        <v>0.2109</v>
      </c>
      <c r="L61" s="646"/>
      <c r="M61" s="647"/>
      <c r="N61" s="951">
        <v>0.51584074065196783</v>
      </c>
      <c r="O61" s="952"/>
      <c r="P61" s="952"/>
      <c r="Q61" s="952"/>
      <c r="R61" s="952"/>
      <c r="S61" s="952"/>
      <c r="T61" s="952"/>
      <c r="U61" s="953"/>
      <c r="V61" s="656"/>
      <c r="W61" s="656"/>
      <c r="X61" s="949">
        <f>(D61-N61)/D61%</f>
        <v>-144.59020419723464</v>
      </c>
      <c r="Y61" s="950"/>
      <c r="Z61" s="950"/>
      <c r="AA61" s="950"/>
      <c r="AB61" s="950"/>
      <c r="AC61" s="950"/>
      <c r="AD61" s="950"/>
      <c r="AE61" s="950"/>
      <c r="AF61" s="950"/>
      <c r="AG61" s="950"/>
      <c r="AH61" s="543"/>
      <c r="AI61" s="544"/>
      <c r="AK61" s="544"/>
    </row>
    <row r="62" spans="1:37" s="533" customFormat="1" ht="12.75" hidden="1" customHeight="1" x14ac:dyDescent="0.25">
      <c r="A62" s="509">
        <v>50</v>
      </c>
      <c r="B62" s="538" t="s">
        <v>413</v>
      </c>
      <c r="C62" s="509" t="s">
        <v>35</v>
      </c>
      <c r="D62" s="644"/>
      <c r="E62" s="645"/>
      <c r="F62" s="645"/>
      <c r="G62" s="645"/>
      <c r="H62" s="645"/>
      <c r="I62" s="645"/>
      <c r="J62" s="645"/>
      <c r="K62" s="645"/>
      <c r="L62" s="646"/>
      <c r="M62" s="647"/>
      <c r="N62" s="656"/>
      <c r="O62" s="657"/>
      <c r="P62" s="657"/>
      <c r="Q62" s="657"/>
      <c r="R62" s="657"/>
      <c r="S62" s="657"/>
      <c r="T62" s="657"/>
      <c r="U62" s="658"/>
      <c r="V62" s="656"/>
      <c r="W62" s="656"/>
      <c r="X62" s="949" t="e">
        <f t="shared" ref="X62:X69" si="3">(D62-N62)/D62%</f>
        <v>#DIV/0!</v>
      </c>
      <c r="Y62" s="950"/>
      <c r="Z62" s="950"/>
      <c r="AA62" s="950"/>
      <c r="AB62" s="950"/>
      <c r="AC62" s="950"/>
      <c r="AD62" s="950"/>
      <c r="AE62" s="950"/>
      <c r="AF62" s="950"/>
      <c r="AG62" s="950"/>
      <c r="AH62" s="543"/>
      <c r="AK62" s="544"/>
    </row>
    <row r="63" spans="1:37" s="533" customFormat="1" x14ac:dyDescent="0.25">
      <c r="A63" s="509">
        <v>51</v>
      </c>
      <c r="B63" s="538" t="s">
        <v>414</v>
      </c>
      <c r="C63" s="509" t="s">
        <v>35</v>
      </c>
      <c r="D63" s="644">
        <v>5.8999999999999999E-3</v>
      </c>
      <c r="E63" s="645"/>
      <c r="F63" s="645">
        <v>5.94E-3</v>
      </c>
      <c r="G63" s="645">
        <v>5.94E-3</v>
      </c>
      <c r="H63" s="645">
        <v>5.94E-3</v>
      </c>
      <c r="I63" s="645">
        <v>5.94E-3</v>
      </c>
      <c r="J63" s="645">
        <v>5.94E-3</v>
      </c>
      <c r="K63" s="645">
        <v>5.94E-3</v>
      </c>
      <c r="L63" s="646"/>
      <c r="M63" s="647"/>
      <c r="N63" s="951">
        <v>1.4032973618144349E-2</v>
      </c>
      <c r="O63" s="952"/>
      <c r="P63" s="952"/>
      <c r="Q63" s="952"/>
      <c r="R63" s="952"/>
      <c r="S63" s="952"/>
      <c r="T63" s="952"/>
      <c r="U63" s="953"/>
      <c r="V63" s="672"/>
      <c r="W63" s="672"/>
      <c r="X63" s="949">
        <f>(D63-N63)/D63%</f>
        <v>-137.84701047702288</v>
      </c>
      <c r="Y63" s="950"/>
      <c r="Z63" s="950"/>
      <c r="AA63" s="950"/>
      <c r="AB63" s="950"/>
      <c r="AC63" s="950"/>
      <c r="AD63" s="950"/>
      <c r="AE63" s="950"/>
      <c r="AF63" s="950"/>
      <c r="AG63" s="950"/>
      <c r="AH63" s="543"/>
      <c r="AK63" s="544"/>
    </row>
    <row r="64" spans="1:37" s="533" customFormat="1" x14ac:dyDescent="0.25">
      <c r="A64" s="509">
        <v>52</v>
      </c>
      <c r="B64" s="538" t="s">
        <v>190</v>
      </c>
      <c r="C64" s="509" t="s">
        <v>35</v>
      </c>
      <c r="D64" s="644">
        <v>6.8999999999999997E-4</v>
      </c>
      <c r="E64" s="645"/>
      <c r="F64" s="645">
        <v>6.8999999999999997E-4</v>
      </c>
      <c r="G64" s="645">
        <v>6.8999999999999997E-4</v>
      </c>
      <c r="H64" s="645">
        <v>6.8999999999999997E-4</v>
      </c>
      <c r="I64" s="645">
        <v>6.8999999999999997E-4</v>
      </c>
      <c r="J64" s="645">
        <v>6.8999999999999997E-4</v>
      </c>
      <c r="K64" s="645">
        <v>6.8999999999999997E-4</v>
      </c>
      <c r="L64" s="646"/>
      <c r="M64" s="647"/>
      <c r="N64" s="951">
        <v>0</v>
      </c>
      <c r="O64" s="952"/>
      <c r="P64" s="952"/>
      <c r="Q64" s="952"/>
      <c r="R64" s="952"/>
      <c r="S64" s="952"/>
      <c r="T64" s="952"/>
      <c r="U64" s="953"/>
      <c r="V64" s="672"/>
      <c r="W64" s="672"/>
      <c r="X64" s="944">
        <f t="shared" si="3"/>
        <v>100</v>
      </c>
      <c r="Y64" s="945"/>
      <c r="Z64" s="945"/>
      <c r="AA64" s="945"/>
      <c r="AB64" s="945"/>
      <c r="AC64" s="945"/>
      <c r="AD64" s="945"/>
      <c r="AE64" s="945"/>
      <c r="AF64" s="945"/>
      <c r="AG64" s="945"/>
      <c r="AH64" s="543"/>
      <c r="AK64" s="544"/>
    </row>
    <row r="65" spans="1:37" s="537" customFormat="1" ht="12.75" hidden="1" customHeight="1" x14ac:dyDescent="0.25">
      <c r="A65" s="535" t="s">
        <v>415</v>
      </c>
      <c r="B65" s="545" t="s">
        <v>416</v>
      </c>
      <c r="C65" s="546"/>
      <c r="D65" s="644"/>
      <c r="E65" s="645"/>
      <c r="F65" s="645"/>
      <c r="G65" s="645"/>
      <c r="H65" s="645"/>
      <c r="I65" s="645"/>
      <c r="J65" s="645"/>
      <c r="K65" s="645"/>
      <c r="L65" s="646"/>
      <c r="M65" s="647"/>
      <c r="N65" s="672"/>
      <c r="O65" s="672"/>
      <c r="P65" s="672"/>
      <c r="Q65" s="672"/>
      <c r="R65" s="672"/>
      <c r="S65" s="672"/>
      <c r="T65" s="672"/>
      <c r="U65" s="672"/>
      <c r="V65" s="672"/>
      <c r="W65" s="672"/>
      <c r="X65" s="949" t="e">
        <f t="shared" si="3"/>
        <v>#DIV/0!</v>
      </c>
      <c r="Y65" s="950"/>
      <c r="Z65" s="950"/>
      <c r="AA65" s="950"/>
      <c r="AB65" s="950"/>
      <c r="AC65" s="950"/>
      <c r="AD65" s="950"/>
      <c r="AE65" s="950"/>
      <c r="AF65" s="950"/>
      <c r="AG65" s="950"/>
      <c r="AH65" s="547"/>
      <c r="AK65" s="544"/>
    </row>
    <row r="66" spans="1:37" s="533" customFormat="1" ht="14.25" hidden="1" customHeight="1" x14ac:dyDescent="0.25">
      <c r="A66" s="509">
        <v>53</v>
      </c>
      <c r="B66" s="538" t="s">
        <v>417</v>
      </c>
      <c r="C66" s="509" t="s">
        <v>35</v>
      </c>
      <c r="D66" s="644"/>
      <c r="E66" s="645"/>
      <c r="F66" s="645"/>
      <c r="G66" s="645"/>
      <c r="H66" s="645"/>
      <c r="I66" s="645"/>
      <c r="J66" s="645"/>
      <c r="K66" s="645"/>
      <c r="L66" s="646"/>
      <c r="M66" s="647"/>
      <c r="N66" s="672"/>
      <c r="O66" s="672"/>
      <c r="P66" s="672"/>
      <c r="Q66" s="672"/>
      <c r="R66" s="672"/>
      <c r="S66" s="672"/>
      <c r="T66" s="672"/>
      <c r="U66" s="672"/>
      <c r="V66" s="672"/>
      <c r="W66" s="672"/>
      <c r="X66" s="949" t="e">
        <f t="shared" si="3"/>
        <v>#DIV/0!</v>
      </c>
      <c r="Y66" s="950"/>
      <c r="Z66" s="950"/>
      <c r="AA66" s="950"/>
      <c r="AB66" s="950"/>
      <c r="AC66" s="950"/>
      <c r="AD66" s="950"/>
      <c r="AE66" s="950"/>
      <c r="AF66" s="950"/>
      <c r="AG66" s="950"/>
      <c r="AH66" s="543"/>
      <c r="AK66" s="544"/>
    </row>
    <row r="67" spans="1:37" s="533" customFormat="1" ht="14.25" hidden="1" customHeight="1" x14ac:dyDescent="0.25">
      <c r="A67" s="509">
        <v>54</v>
      </c>
      <c r="B67" s="538" t="s">
        <v>418</v>
      </c>
      <c r="C67" s="509" t="s">
        <v>35</v>
      </c>
      <c r="D67" s="644"/>
      <c r="E67" s="645"/>
      <c r="F67" s="645"/>
      <c r="G67" s="645"/>
      <c r="H67" s="645"/>
      <c r="I67" s="645"/>
      <c r="J67" s="645"/>
      <c r="K67" s="645"/>
      <c r="L67" s="646"/>
      <c r="M67" s="647"/>
      <c r="N67" s="672"/>
      <c r="O67" s="672"/>
      <c r="P67" s="672"/>
      <c r="Q67" s="672"/>
      <c r="R67" s="672"/>
      <c r="S67" s="672"/>
      <c r="T67" s="672"/>
      <c r="U67" s="672"/>
      <c r="V67" s="672"/>
      <c r="W67" s="672"/>
      <c r="X67" s="949" t="e">
        <f t="shared" si="3"/>
        <v>#DIV/0!</v>
      </c>
      <c r="Y67" s="950"/>
      <c r="Z67" s="950"/>
      <c r="AA67" s="950"/>
      <c r="AB67" s="950"/>
      <c r="AC67" s="950"/>
      <c r="AD67" s="950"/>
      <c r="AE67" s="950"/>
      <c r="AF67" s="950"/>
      <c r="AG67" s="950"/>
      <c r="AH67" s="543"/>
      <c r="AK67" s="544"/>
    </row>
    <row r="68" spans="1:37" s="533" customFormat="1" ht="12.75" hidden="1" customHeight="1" x14ac:dyDescent="0.25">
      <c r="A68" s="509">
        <v>55</v>
      </c>
      <c r="B68" s="538" t="s">
        <v>419</v>
      </c>
      <c r="C68" s="509" t="s">
        <v>35</v>
      </c>
      <c r="D68" s="644"/>
      <c r="E68" s="645"/>
      <c r="F68" s="645"/>
      <c r="G68" s="645"/>
      <c r="H68" s="645"/>
      <c r="I68" s="645"/>
      <c r="J68" s="645"/>
      <c r="K68" s="645"/>
      <c r="L68" s="646"/>
      <c r="M68" s="647"/>
      <c r="N68" s="672"/>
      <c r="O68" s="672"/>
      <c r="P68" s="672"/>
      <c r="Q68" s="672"/>
      <c r="R68" s="672"/>
      <c r="S68" s="672"/>
      <c r="T68" s="672"/>
      <c r="U68" s="672"/>
      <c r="V68" s="672"/>
      <c r="W68" s="672"/>
      <c r="X68" s="949" t="e">
        <f t="shared" si="3"/>
        <v>#DIV/0!</v>
      </c>
      <c r="Y68" s="950"/>
      <c r="Z68" s="950"/>
      <c r="AA68" s="950"/>
      <c r="AB68" s="950"/>
      <c r="AC68" s="950"/>
      <c r="AD68" s="950"/>
      <c r="AE68" s="950"/>
      <c r="AF68" s="950"/>
      <c r="AG68" s="950"/>
      <c r="AH68" s="543"/>
      <c r="AK68" s="544"/>
    </row>
    <row r="69" spans="1:37" s="533" customFormat="1" ht="12.75" hidden="1" customHeight="1" x14ac:dyDescent="0.25">
      <c r="A69" s="509">
        <v>56</v>
      </c>
      <c r="B69" s="538" t="s">
        <v>420</v>
      </c>
      <c r="C69" s="509" t="s">
        <v>35</v>
      </c>
      <c r="D69" s="644"/>
      <c r="E69" s="645"/>
      <c r="F69" s="645"/>
      <c r="G69" s="645"/>
      <c r="H69" s="645"/>
      <c r="I69" s="645"/>
      <c r="J69" s="645"/>
      <c r="K69" s="645"/>
      <c r="L69" s="646"/>
      <c r="M69" s="647"/>
      <c r="N69" s="672"/>
      <c r="O69" s="672"/>
      <c r="P69" s="672"/>
      <c r="Q69" s="672"/>
      <c r="R69" s="672"/>
      <c r="S69" s="672"/>
      <c r="T69" s="672"/>
      <c r="U69" s="672"/>
      <c r="V69" s="672"/>
      <c r="W69" s="672"/>
      <c r="X69" s="949" t="e">
        <f t="shared" si="3"/>
        <v>#DIV/0!</v>
      </c>
      <c r="Y69" s="950"/>
      <c r="Z69" s="950"/>
      <c r="AA69" s="950"/>
      <c r="AB69" s="950"/>
      <c r="AC69" s="950"/>
      <c r="AD69" s="950"/>
      <c r="AE69" s="950"/>
      <c r="AF69" s="950"/>
      <c r="AG69" s="950"/>
      <c r="AH69" s="543"/>
      <c r="AK69" s="544"/>
    </row>
    <row r="70" spans="1:37" s="533" customFormat="1" ht="12.75" customHeight="1" x14ac:dyDescent="0.25">
      <c r="A70" s="925"/>
      <c r="B70" s="925"/>
      <c r="C70" s="925"/>
      <c r="D70" s="926" t="s">
        <v>499</v>
      </c>
      <c r="E70" s="926"/>
      <c r="F70" s="926"/>
      <c r="G70" s="926"/>
      <c r="H70" s="926"/>
      <c r="I70" s="926"/>
      <c r="J70" s="926"/>
      <c r="K70" s="926"/>
      <c r="L70" s="926"/>
      <c r="M70" s="926"/>
      <c r="N70" s="926"/>
      <c r="O70" s="926"/>
      <c r="P70" s="926"/>
      <c r="Q70" s="926"/>
      <c r="R70" s="926"/>
      <c r="S70" s="926"/>
      <c r="T70" s="926"/>
      <c r="U70" s="926"/>
      <c r="V70" s="528"/>
      <c r="W70" s="528"/>
      <c r="X70" s="927" t="s">
        <v>1</v>
      </c>
      <c r="Y70" s="928"/>
      <c r="Z70" s="929"/>
      <c r="AA70" s="529"/>
      <c r="AB70" s="930" t="s">
        <v>349</v>
      </c>
      <c r="AC70" s="931"/>
      <c r="AD70" s="931"/>
      <c r="AE70" s="931"/>
      <c r="AF70" s="931"/>
      <c r="AG70" s="931"/>
      <c r="AH70" s="932"/>
      <c r="AK70" s="544"/>
    </row>
    <row r="71" spans="1:37" s="533" customFormat="1" ht="12.75" customHeight="1" x14ac:dyDescent="0.25">
      <c r="A71" s="925"/>
      <c r="B71" s="925"/>
      <c r="C71" s="925"/>
      <c r="D71" s="926"/>
      <c r="E71" s="926"/>
      <c r="F71" s="926"/>
      <c r="G71" s="926"/>
      <c r="H71" s="926"/>
      <c r="I71" s="926"/>
      <c r="J71" s="926"/>
      <c r="K71" s="926"/>
      <c r="L71" s="926"/>
      <c r="M71" s="926"/>
      <c r="N71" s="926"/>
      <c r="O71" s="926"/>
      <c r="P71" s="926"/>
      <c r="Q71" s="926"/>
      <c r="R71" s="926"/>
      <c r="S71" s="926"/>
      <c r="T71" s="926"/>
      <c r="U71" s="926"/>
      <c r="V71" s="528"/>
      <c r="W71" s="528"/>
      <c r="X71" s="927" t="s">
        <v>3</v>
      </c>
      <c r="Y71" s="928"/>
      <c r="Z71" s="929"/>
      <c r="AA71" s="531"/>
      <c r="AB71" s="933">
        <v>2</v>
      </c>
      <c r="AC71" s="933"/>
      <c r="AD71" s="933"/>
      <c r="AE71" s="933"/>
      <c r="AF71" s="933"/>
      <c r="AG71" s="933"/>
      <c r="AH71" s="933"/>
      <c r="AK71" s="544"/>
    </row>
    <row r="72" spans="1:37" s="533" customFormat="1" ht="12.75" customHeight="1" x14ac:dyDescent="0.25">
      <c r="A72" s="925"/>
      <c r="B72" s="925"/>
      <c r="C72" s="925"/>
      <c r="D72" s="926"/>
      <c r="E72" s="926"/>
      <c r="F72" s="926"/>
      <c r="G72" s="926"/>
      <c r="H72" s="926"/>
      <c r="I72" s="926"/>
      <c r="J72" s="926"/>
      <c r="K72" s="926"/>
      <c r="L72" s="926"/>
      <c r="M72" s="926"/>
      <c r="N72" s="926"/>
      <c r="O72" s="926"/>
      <c r="P72" s="926"/>
      <c r="Q72" s="926"/>
      <c r="R72" s="926"/>
      <c r="S72" s="926"/>
      <c r="T72" s="926"/>
      <c r="U72" s="926"/>
      <c r="V72" s="528"/>
      <c r="W72" s="528"/>
      <c r="X72" s="927" t="s">
        <v>4</v>
      </c>
      <c r="Y72" s="928"/>
      <c r="Z72" s="929"/>
      <c r="AA72" s="531"/>
      <c r="AB72" s="934">
        <v>43164</v>
      </c>
      <c r="AC72" s="934"/>
      <c r="AD72" s="934"/>
      <c r="AE72" s="934"/>
      <c r="AF72" s="934"/>
      <c r="AG72" s="934"/>
      <c r="AH72" s="934"/>
      <c r="AK72" s="544"/>
    </row>
    <row r="73" spans="1:37" s="533" customFormat="1" ht="12.75" customHeight="1" x14ac:dyDescent="0.25">
      <c r="A73" s="925"/>
      <c r="B73" s="925"/>
      <c r="C73" s="925"/>
      <c r="D73" s="926"/>
      <c r="E73" s="926"/>
      <c r="F73" s="926"/>
      <c r="G73" s="926"/>
      <c r="H73" s="926"/>
      <c r="I73" s="926"/>
      <c r="J73" s="926"/>
      <c r="K73" s="926"/>
      <c r="L73" s="926"/>
      <c r="M73" s="926"/>
      <c r="N73" s="926"/>
      <c r="O73" s="926"/>
      <c r="P73" s="926"/>
      <c r="Q73" s="926"/>
      <c r="R73" s="926"/>
      <c r="S73" s="926"/>
      <c r="T73" s="926"/>
      <c r="U73" s="926"/>
      <c r="V73" s="528"/>
      <c r="W73" s="528"/>
      <c r="X73" s="927" t="s">
        <v>5</v>
      </c>
      <c r="Y73" s="928"/>
      <c r="Z73" s="929"/>
      <c r="AA73" s="531"/>
      <c r="AB73" s="933">
        <v>1</v>
      </c>
      <c r="AC73" s="933"/>
      <c r="AD73" s="933"/>
      <c r="AE73" s="933"/>
      <c r="AF73" s="933"/>
      <c r="AG73" s="933"/>
      <c r="AH73" s="933"/>
      <c r="AK73" s="544"/>
    </row>
    <row r="74" spans="1:37" s="533" customFormat="1" ht="12.75" customHeight="1" x14ac:dyDescent="0.25">
      <c r="A74" s="706"/>
      <c r="B74" s="706"/>
      <c r="C74" s="706"/>
      <c r="D74" s="707"/>
      <c r="E74" s="707"/>
      <c r="F74" s="707"/>
      <c r="G74" s="707"/>
      <c r="H74" s="707"/>
      <c r="I74" s="707"/>
      <c r="J74" s="707"/>
      <c r="K74" s="707"/>
      <c r="L74" s="707"/>
      <c r="M74" s="707"/>
      <c r="N74" s="707"/>
      <c r="O74" s="707"/>
      <c r="P74" s="707"/>
      <c r="Q74" s="707"/>
      <c r="R74" s="707"/>
      <c r="S74" s="707"/>
      <c r="T74" s="707"/>
      <c r="U74" s="707"/>
      <c r="V74" s="709"/>
      <c r="W74" s="709"/>
      <c r="X74" s="684"/>
      <c r="Y74" s="684"/>
      <c r="Z74" s="684"/>
      <c r="AA74" s="708"/>
      <c r="AB74" s="685"/>
      <c r="AC74" s="685"/>
      <c r="AD74" s="685"/>
      <c r="AE74" s="685"/>
      <c r="AF74" s="685"/>
      <c r="AG74" s="685"/>
      <c r="AH74" s="685"/>
      <c r="AK74" s="544"/>
    </row>
    <row r="75" spans="1:37" s="537" customFormat="1" x14ac:dyDescent="0.25">
      <c r="A75" s="535" t="s">
        <v>421</v>
      </c>
      <c r="B75" s="505" t="s">
        <v>422</v>
      </c>
      <c r="C75" s="507"/>
      <c r="D75" s="644"/>
      <c r="E75" s="645"/>
      <c r="F75" s="645"/>
      <c r="G75" s="645"/>
      <c r="H75" s="645"/>
      <c r="I75" s="645"/>
      <c r="J75" s="645"/>
      <c r="K75" s="645"/>
      <c r="L75" s="646"/>
      <c r="M75" s="646"/>
      <c r="N75" s="672"/>
      <c r="O75" s="673"/>
      <c r="P75" s="673"/>
      <c r="Q75" s="673"/>
      <c r="R75" s="673"/>
      <c r="S75" s="673"/>
      <c r="T75" s="673"/>
      <c r="U75" s="674"/>
      <c r="V75" s="672"/>
      <c r="W75" s="672"/>
      <c r="X75" s="949"/>
      <c r="Y75" s="950"/>
      <c r="Z75" s="950"/>
      <c r="AA75" s="950"/>
      <c r="AB75" s="950"/>
      <c r="AC75" s="950"/>
      <c r="AD75" s="950"/>
      <c r="AE75" s="950"/>
      <c r="AF75" s="950"/>
      <c r="AG75" s="950"/>
      <c r="AH75" s="548"/>
      <c r="AK75" s="544"/>
    </row>
    <row r="76" spans="1:37" s="533" customFormat="1" ht="25.5" x14ac:dyDescent="0.25">
      <c r="A76" s="509">
        <v>57</v>
      </c>
      <c r="B76" s="538" t="s">
        <v>423</v>
      </c>
      <c r="C76" s="509" t="s">
        <v>35</v>
      </c>
      <c r="D76" s="644">
        <v>1.5</v>
      </c>
      <c r="E76" s="645"/>
      <c r="F76" s="645">
        <v>1.5</v>
      </c>
      <c r="G76" s="645">
        <v>1.5</v>
      </c>
      <c r="H76" s="645">
        <v>1.5</v>
      </c>
      <c r="I76" s="645">
        <v>1.5</v>
      </c>
      <c r="J76" s="645">
        <v>1.5</v>
      </c>
      <c r="K76" s="645">
        <v>1.5</v>
      </c>
      <c r="L76" s="646"/>
      <c r="M76" s="647"/>
      <c r="N76" s="951">
        <v>1.5758000000000001</v>
      </c>
      <c r="O76" s="952"/>
      <c r="P76" s="952"/>
      <c r="Q76" s="952"/>
      <c r="R76" s="952"/>
      <c r="S76" s="952"/>
      <c r="T76" s="952"/>
      <c r="U76" s="953"/>
      <c r="V76" s="678"/>
      <c r="W76" s="679"/>
      <c r="X76" s="949">
        <f t="shared" ref="X76:X84" si="4">(D76-N76)/D76%</f>
        <v>-5.0533333333333399</v>
      </c>
      <c r="Y76" s="950"/>
      <c r="Z76" s="950"/>
      <c r="AA76" s="950"/>
      <c r="AB76" s="950"/>
      <c r="AC76" s="950"/>
      <c r="AD76" s="950"/>
      <c r="AE76" s="950"/>
      <c r="AF76" s="950"/>
      <c r="AG76" s="950"/>
      <c r="AH76" s="543"/>
      <c r="AK76" s="544"/>
    </row>
    <row r="77" spans="1:37" s="533" customFormat="1" ht="14.25" x14ac:dyDescent="0.25">
      <c r="A77" s="509">
        <v>58</v>
      </c>
      <c r="B77" s="538" t="s">
        <v>424</v>
      </c>
      <c r="C77" s="509" t="s">
        <v>35</v>
      </c>
      <c r="D77" s="644">
        <v>6.3E-3</v>
      </c>
      <c r="E77" s="645"/>
      <c r="F77" s="645">
        <v>6.3E-3</v>
      </c>
      <c r="G77" s="645">
        <v>6.3E-3</v>
      </c>
      <c r="H77" s="645">
        <v>6.3E-3</v>
      </c>
      <c r="I77" s="645">
        <v>6.3E-3</v>
      </c>
      <c r="J77" s="645">
        <v>6.3E-3</v>
      </c>
      <c r="K77" s="645">
        <v>6.3E-3</v>
      </c>
      <c r="L77" s="646"/>
      <c r="M77" s="647"/>
      <c r="N77" s="951">
        <v>6.3E-3</v>
      </c>
      <c r="O77" s="952"/>
      <c r="P77" s="952"/>
      <c r="Q77" s="952"/>
      <c r="R77" s="952"/>
      <c r="S77" s="952"/>
      <c r="T77" s="952"/>
      <c r="U77" s="953"/>
      <c r="V77" s="678"/>
      <c r="W77" s="679"/>
      <c r="X77" s="949">
        <f t="shared" si="4"/>
        <v>0</v>
      </c>
      <c r="Y77" s="950"/>
      <c r="Z77" s="950"/>
      <c r="AA77" s="950"/>
      <c r="AB77" s="950"/>
      <c r="AC77" s="950"/>
      <c r="AD77" s="950"/>
      <c r="AE77" s="950"/>
      <c r="AF77" s="950"/>
      <c r="AG77" s="950"/>
      <c r="AH77" s="543"/>
      <c r="AK77" s="544"/>
    </row>
    <row r="78" spans="1:37" s="533" customFormat="1" ht="14.25" hidden="1" customHeight="1" x14ac:dyDescent="0.25">
      <c r="A78" s="509">
        <v>59</v>
      </c>
      <c r="B78" s="538" t="s">
        <v>425</v>
      </c>
      <c r="C78" s="509" t="s">
        <v>35</v>
      </c>
      <c r="D78" s="644"/>
      <c r="E78" s="645"/>
      <c r="F78" s="645"/>
      <c r="G78" s="645"/>
      <c r="H78" s="645"/>
      <c r="I78" s="645"/>
      <c r="J78" s="645"/>
      <c r="K78" s="645"/>
      <c r="L78" s="646"/>
      <c r="M78" s="647"/>
      <c r="N78" s="675"/>
      <c r="O78" s="676"/>
      <c r="P78" s="676"/>
      <c r="Q78" s="676"/>
      <c r="R78" s="676"/>
      <c r="S78" s="676"/>
      <c r="T78" s="676"/>
      <c r="U78" s="676"/>
      <c r="V78" s="676"/>
      <c r="W78" s="677"/>
      <c r="X78" s="949" t="e">
        <f t="shared" si="4"/>
        <v>#DIV/0!</v>
      </c>
      <c r="Y78" s="950"/>
      <c r="Z78" s="950"/>
      <c r="AA78" s="950"/>
      <c r="AB78" s="950"/>
      <c r="AC78" s="950"/>
      <c r="AD78" s="950"/>
      <c r="AE78" s="950"/>
      <c r="AF78" s="950"/>
      <c r="AG78" s="950"/>
      <c r="AH78" s="543"/>
      <c r="AK78" s="544"/>
    </row>
    <row r="79" spans="1:37" s="533" customFormat="1" ht="12.75" hidden="1" customHeight="1" x14ac:dyDescent="0.25">
      <c r="A79" s="509">
        <v>60</v>
      </c>
      <c r="B79" s="538" t="s">
        <v>426</v>
      </c>
      <c r="C79" s="509"/>
      <c r="D79" s="644"/>
      <c r="E79" s="645"/>
      <c r="F79" s="645"/>
      <c r="G79" s="645"/>
      <c r="H79" s="645"/>
      <c r="I79" s="645"/>
      <c r="J79" s="645"/>
      <c r="K79" s="645"/>
      <c r="L79" s="646"/>
      <c r="M79" s="647"/>
      <c r="N79" s="675"/>
      <c r="O79" s="676"/>
      <c r="P79" s="676"/>
      <c r="Q79" s="676"/>
      <c r="R79" s="676"/>
      <c r="S79" s="676"/>
      <c r="T79" s="676"/>
      <c r="U79" s="676"/>
      <c r="V79" s="676"/>
      <c r="W79" s="677"/>
      <c r="X79" s="949" t="e">
        <f t="shared" si="4"/>
        <v>#DIV/0!</v>
      </c>
      <c r="Y79" s="950"/>
      <c r="Z79" s="950"/>
      <c r="AA79" s="950"/>
      <c r="AB79" s="950"/>
      <c r="AC79" s="950"/>
      <c r="AD79" s="950"/>
      <c r="AE79" s="950"/>
      <c r="AF79" s="950"/>
      <c r="AG79" s="950"/>
      <c r="AH79" s="543"/>
      <c r="AK79" s="544"/>
    </row>
    <row r="80" spans="1:37" s="533" customFormat="1" x14ac:dyDescent="0.25">
      <c r="A80" s="509">
        <v>61</v>
      </c>
      <c r="B80" s="538" t="s">
        <v>427</v>
      </c>
      <c r="C80" s="509" t="s">
        <v>35</v>
      </c>
      <c r="D80" s="644">
        <v>9.5399999999999999E-2</v>
      </c>
      <c r="E80" s="645"/>
      <c r="F80" s="645">
        <v>9.5399999999999999E-2</v>
      </c>
      <c r="G80" s="645">
        <v>9.5399999999999999E-2</v>
      </c>
      <c r="H80" s="645">
        <v>9.5399999999999999E-2</v>
      </c>
      <c r="I80" s="645">
        <v>9.5399999999999999E-2</v>
      </c>
      <c r="J80" s="645">
        <v>9.5399999999999999E-2</v>
      </c>
      <c r="K80" s="645">
        <v>9.5399999999999999E-2</v>
      </c>
      <c r="L80" s="646"/>
      <c r="M80" s="647"/>
      <c r="N80" s="951">
        <v>9.9400000000000002E-2</v>
      </c>
      <c r="O80" s="952"/>
      <c r="P80" s="952"/>
      <c r="Q80" s="952"/>
      <c r="R80" s="952"/>
      <c r="S80" s="952"/>
      <c r="T80" s="952"/>
      <c r="U80" s="953"/>
      <c r="V80" s="678"/>
      <c r="W80" s="679"/>
      <c r="X80" s="949">
        <f t="shared" si="4"/>
        <v>-4.1928721174004231</v>
      </c>
      <c r="Y80" s="950"/>
      <c r="Z80" s="950"/>
      <c r="AA80" s="950"/>
      <c r="AB80" s="950"/>
      <c r="AC80" s="950"/>
      <c r="AD80" s="950"/>
      <c r="AE80" s="950"/>
      <c r="AF80" s="950"/>
      <c r="AG80" s="950"/>
      <c r="AH80" s="543"/>
      <c r="AK80" s="544"/>
    </row>
    <row r="81" spans="1:37" s="533" customFormat="1" ht="12.75" hidden="1" customHeight="1" x14ac:dyDescent="0.25">
      <c r="A81" s="509">
        <v>62</v>
      </c>
      <c r="B81" s="538" t="s">
        <v>428</v>
      </c>
      <c r="C81" s="509" t="s">
        <v>35</v>
      </c>
      <c r="D81" s="644"/>
      <c r="E81" s="645"/>
      <c r="F81" s="645"/>
      <c r="G81" s="645"/>
      <c r="H81" s="645"/>
      <c r="I81" s="645"/>
      <c r="J81" s="645"/>
      <c r="K81" s="645"/>
      <c r="L81" s="646"/>
      <c r="M81" s="647"/>
      <c r="N81" s="675"/>
      <c r="O81" s="676"/>
      <c r="P81" s="676"/>
      <c r="Q81" s="676"/>
      <c r="R81" s="676"/>
      <c r="S81" s="676"/>
      <c r="T81" s="676"/>
      <c r="U81" s="676"/>
      <c r="V81" s="676"/>
      <c r="W81" s="677"/>
      <c r="X81" s="949" t="e">
        <f t="shared" si="4"/>
        <v>#DIV/0!</v>
      </c>
      <c r="Y81" s="950"/>
      <c r="Z81" s="950"/>
      <c r="AA81" s="950"/>
      <c r="AB81" s="950"/>
      <c r="AC81" s="950"/>
      <c r="AD81" s="950"/>
      <c r="AE81" s="950"/>
      <c r="AF81" s="950"/>
      <c r="AG81" s="950"/>
      <c r="AH81" s="543"/>
      <c r="AK81" s="544"/>
    </row>
    <row r="82" spans="1:37" s="533" customFormat="1" ht="12.75" hidden="1" customHeight="1" x14ac:dyDescent="0.25">
      <c r="A82" s="509">
        <v>63</v>
      </c>
      <c r="B82" s="538" t="s">
        <v>429</v>
      </c>
      <c r="C82" s="509" t="s">
        <v>35</v>
      </c>
      <c r="D82" s="644"/>
      <c r="E82" s="645"/>
      <c r="F82" s="645"/>
      <c r="G82" s="645"/>
      <c r="H82" s="645"/>
      <c r="I82" s="645"/>
      <c r="J82" s="645"/>
      <c r="K82" s="645"/>
      <c r="L82" s="646"/>
      <c r="M82" s="647"/>
      <c r="N82" s="675"/>
      <c r="O82" s="676"/>
      <c r="P82" s="676"/>
      <c r="Q82" s="676"/>
      <c r="R82" s="676"/>
      <c r="S82" s="676"/>
      <c r="T82" s="676"/>
      <c r="U82" s="676"/>
      <c r="V82" s="676"/>
      <c r="W82" s="677"/>
      <c r="X82" s="949" t="e">
        <f t="shared" si="4"/>
        <v>#DIV/0!</v>
      </c>
      <c r="Y82" s="950"/>
      <c r="Z82" s="950"/>
      <c r="AA82" s="950"/>
      <c r="AB82" s="950"/>
      <c r="AC82" s="950"/>
      <c r="AD82" s="950"/>
      <c r="AE82" s="950"/>
      <c r="AF82" s="950"/>
      <c r="AG82" s="950"/>
      <c r="AH82" s="543"/>
      <c r="AK82" s="544"/>
    </row>
    <row r="83" spans="1:37" s="533" customFormat="1" ht="12.75" hidden="1" customHeight="1" x14ac:dyDescent="0.25">
      <c r="A83" s="509">
        <v>64</v>
      </c>
      <c r="B83" s="538" t="s">
        <v>430</v>
      </c>
      <c r="C83" s="509"/>
      <c r="D83" s="644"/>
      <c r="E83" s="645"/>
      <c r="F83" s="645"/>
      <c r="G83" s="645"/>
      <c r="H83" s="645"/>
      <c r="I83" s="645"/>
      <c r="J83" s="645"/>
      <c r="K83" s="645"/>
      <c r="L83" s="646"/>
      <c r="M83" s="647"/>
      <c r="N83" s="675"/>
      <c r="O83" s="676"/>
      <c r="P83" s="676"/>
      <c r="Q83" s="676"/>
      <c r="R83" s="676"/>
      <c r="S83" s="676"/>
      <c r="T83" s="676"/>
      <c r="U83" s="676"/>
      <c r="V83" s="676"/>
      <c r="W83" s="677"/>
      <c r="X83" s="949" t="e">
        <f t="shared" si="4"/>
        <v>#DIV/0!</v>
      </c>
      <c r="Y83" s="950"/>
      <c r="Z83" s="950"/>
      <c r="AA83" s="950"/>
      <c r="AB83" s="950"/>
      <c r="AC83" s="950"/>
      <c r="AD83" s="950"/>
      <c r="AE83" s="950"/>
      <c r="AF83" s="950"/>
      <c r="AG83" s="950"/>
      <c r="AH83" s="510"/>
      <c r="AK83" s="544"/>
    </row>
    <row r="84" spans="1:37" s="533" customFormat="1" x14ac:dyDescent="0.25">
      <c r="A84" s="509">
        <v>65</v>
      </c>
      <c r="B84" s="538" t="s">
        <v>431</v>
      </c>
      <c r="C84" s="509" t="s">
        <v>35</v>
      </c>
      <c r="D84" s="644">
        <v>8.1299999999999997E-2</v>
      </c>
      <c r="E84" s="645"/>
      <c r="F84" s="645">
        <v>8.1299999999999997E-2</v>
      </c>
      <c r="G84" s="645">
        <v>8.1299999999999997E-2</v>
      </c>
      <c r="H84" s="645">
        <v>8.1299999999999997E-2</v>
      </c>
      <c r="I84" s="645">
        <v>8.1299999999999997E-2</v>
      </c>
      <c r="J84" s="645">
        <v>8.1299999999999997E-2</v>
      </c>
      <c r="K84" s="645">
        <v>8.1299999999999997E-2</v>
      </c>
      <c r="L84" s="646"/>
      <c r="M84" s="647"/>
      <c r="N84" s="951">
        <v>8.5300000000000001E-2</v>
      </c>
      <c r="O84" s="952"/>
      <c r="P84" s="952"/>
      <c r="Q84" s="952"/>
      <c r="R84" s="952"/>
      <c r="S84" s="952"/>
      <c r="T84" s="952"/>
      <c r="U84" s="953"/>
      <c r="V84" s="676"/>
      <c r="W84" s="677"/>
      <c r="X84" s="949">
        <f t="shared" si="4"/>
        <v>-4.9200492004920093</v>
      </c>
      <c r="Y84" s="950"/>
      <c r="Z84" s="950"/>
      <c r="AA84" s="950"/>
      <c r="AB84" s="950"/>
      <c r="AC84" s="950"/>
      <c r="AD84" s="950"/>
      <c r="AE84" s="950"/>
      <c r="AF84" s="950"/>
      <c r="AG84" s="950"/>
      <c r="AH84" s="510"/>
      <c r="AK84" s="544"/>
    </row>
    <row r="85" spans="1:37" s="533" customFormat="1" hidden="1" x14ac:dyDescent="0.25">
      <c r="A85" s="509">
        <v>66</v>
      </c>
      <c r="B85" s="538" t="s">
        <v>432</v>
      </c>
      <c r="C85" s="509"/>
      <c r="D85" s="571"/>
      <c r="E85" s="576"/>
      <c r="F85" s="572"/>
      <c r="G85" s="572"/>
      <c r="H85" s="572"/>
      <c r="I85" s="572"/>
      <c r="J85" s="572"/>
      <c r="K85" s="572"/>
      <c r="L85" s="572"/>
      <c r="M85" s="573"/>
      <c r="N85" s="941"/>
      <c r="O85" s="942"/>
      <c r="P85" s="942"/>
      <c r="Q85" s="942"/>
      <c r="R85" s="942"/>
      <c r="S85" s="942"/>
      <c r="T85" s="942"/>
      <c r="U85" s="942"/>
      <c r="V85" s="942"/>
      <c r="W85" s="943"/>
      <c r="X85" s="946" t="e">
        <f t="shared" ref="X85:X98" si="5">(D85-N85)/D85</f>
        <v>#DIV/0!</v>
      </c>
      <c r="Y85" s="947"/>
      <c r="Z85" s="947"/>
      <c r="AA85" s="947"/>
      <c r="AB85" s="947"/>
      <c r="AC85" s="947"/>
      <c r="AD85" s="947"/>
      <c r="AE85" s="947"/>
      <c r="AF85" s="947"/>
      <c r="AG85" s="947"/>
      <c r="AH85" s="510"/>
      <c r="AK85" s="544"/>
    </row>
    <row r="86" spans="1:37" s="533" customFormat="1" hidden="1" x14ac:dyDescent="0.25">
      <c r="A86" s="509">
        <v>67</v>
      </c>
      <c r="B86" s="538" t="s">
        <v>397</v>
      </c>
      <c r="C86" s="509" t="s">
        <v>35</v>
      </c>
      <c r="D86" s="571"/>
      <c r="E86" s="576"/>
      <c r="F86" s="572"/>
      <c r="G86" s="572"/>
      <c r="H86" s="572"/>
      <c r="I86" s="572"/>
      <c r="J86" s="572"/>
      <c r="K86" s="572"/>
      <c r="L86" s="572"/>
      <c r="M86" s="573"/>
      <c r="N86" s="941"/>
      <c r="O86" s="942"/>
      <c r="P86" s="942"/>
      <c r="Q86" s="942"/>
      <c r="R86" s="942"/>
      <c r="S86" s="942"/>
      <c r="T86" s="942"/>
      <c r="U86" s="942"/>
      <c r="V86" s="942"/>
      <c r="W86" s="943"/>
      <c r="X86" s="946" t="e">
        <f t="shared" si="5"/>
        <v>#DIV/0!</v>
      </c>
      <c r="Y86" s="947"/>
      <c r="Z86" s="947"/>
      <c r="AA86" s="947"/>
      <c r="AB86" s="947"/>
      <c r="AC86" s="947"/>
      <c r="AD86" s="947"/>
      <c r="AE86" s="947"/>
      <c r="AF86" s="947"/>
      <c r="AG86" s="947"/>
      <c r="AH86" s="510"/>
      <c r="AK86" s="544"/>
    </row>
    <row r="87" spans="1:37" s="533" customFormat="1" hidden="1" x14ac:dyDescent="0.25">
      <c r="A87" s="509">
        <v>68</v>
      </c>
      <c r="B87" s="538" t="s">
        <v>433</v>
      </c>
      <c r="C87" s="509" t="s">
        <v>35</v>
      </c>
      <c r="D87" s="571"/>
      <c r="E87" s="576"/>
      <c r="F87" s="572"/>
      <c r="G87" s="572"/>
      <c r="H87" s="572"/>
      <c r="I87" s="572"/>
      <c r="J87" s="572"/>
      <c r="K87" s="572"/>
      <c r="L87" s="572"/>
      <c r="M87" s="573"/>
      <c r="N87" s="941"/>
      <c r="O87" s="942"/>
      <c r="P87" s="942"/>
      <c r="Q87" s="942"/>
      <c r="R87" s="942"/>
      <c r="S87" s="942"/>
      <c r="T87" s="942"/>
      <c r="U87" s="942"/>
      <c r="V87" s="942"/>
      <c r="W87" s="943"/>
      <c r="X87" s="946" t="e">
        <f t="shared" si="5"/>
        <v>#DIV/0!</v>
      </c>
      <c r="Y87" s="947"/>
      <c r="Z87" s="947"/>
      <c r="AA87" s="947"/>
      <c r="AB87" s="947"/>
      <c r="AC87" s="947"/>
      <c r="AD87" s="947"/>
      <c r="AE87" s="947"/>
      <c r="AF87" s="947"/>
      <c r="AG87" s="947"/>
      <c r="AH87" s="510"/>
      <c r="AK87" s="544"/>
    </row>
    <row r="88" spans="1:37" s="533" customFormat="1" hidden="1" x14ac:dyDescent="0.25">
      <c r="A88" s="509">
        <v>69</v>
      </c>
      <c r="B88" s="538" t="s">
        <v>434</v>
      </c>
      <c r="C88" s="509" t="s">
        <v>35</v>
      </c>
      <c r="D88" s="571"/>
      <c r="E88" s="576"/>
      <c r="F88" s="572"/>
      <c r="G88" s="572"/>
      <c r="H88" s="572"/>
      <c r="I88" s="572"/>
      <c r="J88" s="572"/>
      <c r="K88" s="572"/>
      <c r="L88" s="572"/>
      <c r="M88" s="573"/>
      <c r="N88" s="941"/>
      <c r="O88" s="942"/>
      <c r="P88" s="942"/>
      <c r="Q88" s="942"/>
      <c r="R88" s="942"/>
      <c r="S88" s="942"/>
      <c r="T88" s="942"/>
      <c r="U88" s="942"/>
      <c r="V88" s="942"/>
      <c r="W88" s="943"/>
      <c r="X88" s="946" t="e">
        <f t="shared" si="5"/>
        <v>#DIV/0!</v>
      </c>
      <c r="Y88" s="947"/>
      <c r="Z88" s="947"/>
      <c r="AA88" s="947"/>
      <c r="AB88" s="947"/>
      <c r="AC88" s="947"/>
      <c r="AD88" s="947"/>
      <c r="AE88" s="947"/>
      <c r="AF88" s="947"/>
      <c r="AG88" s="947"/>
      <c r="AH88" s="510"/>
      <c r="AK88" s="544"/>
    </row>
    <row r="89" spans="1:37" s="533" customFormat="1" hidden="1" x14ac:dyDescent="0.25">
      <c r="A89" s="509">
        <v>70</v>
      </c>
      <c r="B89" s="538" t="s">
        <v>435</v>
      </c>
      <c r="C89" s="509" t="s">
        <v>35</v>
      </c>
      <c r="D89" s="571"/>
      <c r="E89" s="576"/>
      <c r="F89" s="572"/>
      <c r="G89" s="572"/>
      <c r="H89" s="572"/>
      <c r="I89" s="572"/>
      <c r="J89" s="572"/>
      <c r="K89" s="572"/>
      <c r="L89" s="572"/>
      <c r="M89" s="573"/>
      <c r="N89" s="941"/>
      <c r="O89" s="942"/>
      <c r="P89" s="942"/>
      <c r="Q89" s="942"/>
      <c r="R89" s="942"/>
      <c r="S89" s="942"/>
      <c r="T89" s="942"/>
      <c r="U89" s="942"/>
      <c r="V89" s="942"/>
      <c r="W89" s="943"/>
      <c r="X89" s="946" t="e">
        <f t="shared" si="5"/>
        <v>#DIV/0!</v>
      </c>
      <c r="Y89" s="947"/>
      <c r="Z89" s="947"/>
      <c r="AA89" s="947"/>
      <c r="AB89" s="947"/>
      <c r="AC89" s="947"/>
      <c r="AD89" s="947"/>
      <c r="AE89" s="947"/>
      <c r="AF89" s="947"/>
      <c r="AG89" s="947"/>
      <c r="AH89" s="510"/>
      <c r="AK89" s="544"/>
    </row>
    <row r="90" spans="1:37" s="533" customFormat="1" hidden="1" x14ac:dyDescent="0.25">
      <c r="A90" s="509">
        <v>71</v>
      </c>
      <c r="B90" s="538" t="s">
        <v>436</v>
      </c>
      <c r="C90" s="509" t="s">
        <v>35</v>
      </c>
      <c r="D90" s="571"/>
      <c r="E90" s="576"/>
      <c r="F90" s="572"/>
      <c r="G90" s="572"/>
      <c r="H90" s="572"/>
      <c r="I90" s="572"/>
      <c r="J90" s="572"/>
      <c r="K90" s="572"/>
      <c r="L90" s="572"/>
      <c r="M90" s="573"/>
      <c r="N90" s="941"/>
      <c r="O90" s="942"/>
      <c r="P90" s="942"/>
      <c r="Q90" s="942"/>
      <c r="R90" s="942"/>
      <c r="S90" s="942"/>
      <c r="T90" s="942"/>
      <c r="U90" s="942"/>
      <c r="V90" s="942"/>
      <c r="W90" s="943"/>
      <c r="X90" s="946" t="e">
        <f t="shared" si="5"/>
        <v>#DIV/0!</v>
      </c>
      <c r="Y90" s="947"/>
      <c r="Z90" s="947"/>
      <c r="AA90" s="947"/>
      <c r="AB90" s="947"/>
      <c r="AC90" s="947"/>
      <c r="AD90" s="947"/>
      <c r="AE90" s="947"/>
      <c r="AF90" s="947"/>
      <c r="AG90" s="947"/>
      <c r="AH90" s="510"/>
      <c r="AK90" s="544"/>
    </row>
    <row r="91" spans="1:37" s="533" customFormat="1" hidden="1" x14ac:dyDescent="0.25">
      <c r="A91" s="509">
        <v>72</v>
      </c>
      <c r="B91" s="538" t="s">
        <v>437</v>
      </c>
      <c r="C91" s="509" t="s">
        <v>35</v>
      </c>
      <c r="D91" s="571"/>
      <c r="E91" s="576"/>
      <c r="F91" s="572"/>
      <c r="G91" s="572"/>
      <c r="H91" s="572"/>
      <c r="I91" s="572"/>
      <c r="J91" s="572"/>
      <c r="K91" s="572"/>
      <c r="L91" s="572"/>
      <c r="M91" s="573"/>
      <c r="N91" s="941"/>
      <c r="O91" s="942"/>
      <c r="P91" s="942"/>
      <c r="Q91" s="942"/>
      <c r="R91" s="942"/>
      <c r="S91" s="942"/>
      <c r="T91" s="942"/>
      <c r="U91" s="942"/>
      <c r="V91" s="942"/>
      <c r="W91" s="943"/>
      <c r="X91" s="946" t="e">
        <f t="shared" si="5"/>
        <v>#DIV/0!</v>
      </c>
      <c r="Y91" s="947"/>
      <c r="Z91" s="947"/>
      <c r="AA91" s="947"/>
      <c r="AB91" s="947"/>
      <c r="AC91" s="947"/>
      <c r="AD91" s="947"/>
      <c r="AE91" s="947"/>
      <c r="AF91" s="947"/>
      <c r="AG91" s="947"/>
      <c r="AH91" s="510"/>
      <c r="AK91" s="544"/>
    </row>
    <row r="92" spans="1:37" s="533" customFormat="1" hidden="1" x14ac:dyDescent="0.25">
      <c r="A92" s="509">
        <v>73</v>
      </c>
      <c r="B92" s="538" t="s">
        <v>438</v>
      </c>
      <c r="C92" s="509" t="s">
        <v>35</v>
      </c>
      <c r="D92" s="571"/>
      <c r="E92" s="576"/>
      <c r="F92" s="572"/>
      <c r="G92" s="572"/>
      <c r="H92" s="572"/>
      <c r="I92" s="572"/>
      <c r="J92" s="572"/>
      <c r="K92" s="572"/>
      <c r="L92" s="572"/>
      <c r="M92" s="573"/>
      <c r="N92" s="941"/>
      <c r="O92" s="942"/>
      <c r="P92" s="942"/>
      <c r="Q92" s="942"/>
      <c r="R92" s="942"/>
      <c r="S92" s="942"/>
      <c r="T92" s="942"/>
      <c r="U92" s="942"/>
      <c r="V92" s="942"/>
      <c r="W92" s="943"/>
      <c r="X92" s="946" t="e">
        <f t="shared" si="5"/>
        <v>#DIV/0!</v>
      </c>
      <c r="Y92" s="947"/>
      <c r="Z92" s="947"/>
      <c r="AA92" s="947"/>
      <c r="AB92" s="947"/>
      <c r="AC92" s="947"/>
      <c r="AD92" s="947"/>
      <c r="AE92" s="947"/>
      <c r="AF92" s="947"/>
      <c r="AG92" s="947"/>
      <c r="AH92" s="510"/>
      <c r="AK92" s="544"/>
    </row>
    <row r="93" spans="1:37" s="533" customFormat="1" hidden="1" x14ac:dyDescent="0.25">
      <c r="A93" s="509">
        <v>74</v>
      </c>
      <c r="B93" s="538" t="s">
        <v>412</v>
      </c>
      <c r="C93" s="509" t="s">
        <v>35</v>
      </c>
      <c r="D93" s="571"/>
      <c r="E93" s="576"/>
      <c r="F93" s="572"/>
      <c r="G93" s="572"/>
      <c r="H93" s="572"/>
      <c r="I93" s="572"/>
      <c r="J93" s="572"/>
      <c r="K93" s="572"/>
      <c r="L93" s="572"/>
      <c r="M93" s="573"/>
      <c r="N93" s="941"/>
      <c r="O93" s="942"/>
      <c r="P93" s="942"/>
      <c r="Q93" s="942"/>
      <c r="R93" s="942"/>
      <c r="S93" s="942"/>
      <c r="T93" s="942"/>
      <c r="U93" s="942"/>
      <c r="V93" s="942"/>
      <c r="W93" s="943"/>
      <c r="X93" s="946" t="e">
        <f t="shared" si="5"/>
        <v>#DIV/0!</v>
      </c>
      <c r="Y93" s="947"/>
      <c r="Z93" s="947"/>
      <c r="AA93" s="947"/>
      <c r="AB93" s="947"/>
      <c r="AC93" s="947"/>
      <c r="AD93" s="947"/>
      <c r="AE93" s="947"/>
      <c r="AF93" s="947"/>
      <c r="AG93" s="947"/>
      <c r="AH93" s="510"/>
      <c r="AK93" s="544"/>
    </row>
    <row r="94" spans="1:37" s="533" customFormat="1" hidden="1" x14ac:dyDescent="0.25">
      <c r="A94" s="509">
        <v>75</v>
      </c>
      <c r="B94" s="538" t="s">
        <v>439</v>
      </c>
      <c r="C94" s="509" t="s">
        <v>35</v>
      </c>
      <c r="D94" s="574"/>
      <c r="E94" s="576"/>
      <c r="F94" s="575"/>
      <c r="G94" s="575"/>
      <c r="H94" s="575"/>
      <c r="I94" s="575">
        <v>1.23E-2</v>
      </c>
      <c r="J94" s="575"/>
      <c r="K94" s="575">
        <v>1.23E-2</v>
      </c>
      <c r="L94" s="572"/>
      <c r="M94" s="573"/>
      <c r="N94" s="941"/>
      <c r="O94" s="942"/>
      <c r="P94" s="942"/>
      <c r="Q94" s="942"/>
      <c r="R94" s="942"/>
      <c r="S94" s="942"/>
      <c r="T94" s="942"/>
      <c r="U94" s="942"/>
      <c r="V94" s="942"/>
      <c r="W94" s="943"/>
      <c r="X94" s="946" t="e">
        <f>(D94-N94)/D94</f>
        <v>#DIV/0!</v>
      </c>
      <c r="Y94" s="947"/>
      <c r="Z94" s="947"/>
      <c r="AA94" s="947"/>
      <c r="AB94" s="947"/>
      <c r="AC94" s="947"/>
      <c r="AD94" s="947"/>
      <c r="AE94" s="947"/>
      <c r="AF94" s="947"/>
      <c r="AG94" s="947"/>
      <c r="AH94" s="510"/>
      <c r="AK94" s="544"/>
    </row>
    <row r="95" spans="1:37" s="533" customFormat="1" hidden="1" x14ac:dyDescent="0.25">
      <c r="A95" s="509">
        <v>76</v>
      </c>
      <c r="B95" s="538" t="s">
        <v>440</v>
      </c>
      <c r="C95" s="509" t="s">
        <v>35</v>
      </c>
      <c r="D95" s="574"/>
      <c r="E95" s="576"/>
      <c r="F95" s="575"/>
      <c r="G95" s="575"/>
      <c r="H95" s="575"/>
      <c r="I95" s="575">
        <v>1.29E-2</v>
      </c>
      <c r="J95" s="575"/>
      <c r="K95" s="575">
        <v>1.29E-2</v>
      </c>
      <c r="L95" s="572"/>
      <c r="M95" s="573"/>
      <c r="N95" s="941"/>
      <c r="O95" s="942"/>
      <c r="P95" s="942"/>
      <c r="Q95" s="942"/>
      <c r="R95" s="942"/>
      <c r="S95" s="942"/>
      <c r="T95" s="942"/>
      <c r="U95" s="942"/>
      <c r="V95" s="942"/>
      <c r="W95" s="943"/>
      <c r="X95" s="946" t="e">
        <f t="shared" si="5"/>
        <v>#DIV/0!</v>
      </c>
      <c r="Y95" s="947"/>
      <c r="Z95" s="947"/>
      <c r="AA95" s="947"/>
      <c r="AB95" s="947"/>
      <c r="AC95" s="947"/>
      <c r="AD95" s="947"/>
      <c r="AE95" s="947"/>
      <c r="AF95" s="947"/>
      <c r="AG95" s="947"/>
      <c r="AH95" s="510"/>
      <c r="AK95" s="544"/>
    </row>
    <row r="96" spans="1:37" s="533" customFormat="1" hidden="1" x14ac:dyDescent="0.25">
      <c r="A96" s="509">
        <v>77</v>
      </c>
      <c r="B96" s="538" t="s">
        <v>441</v>
      </c>
      <c r="C96" s="509" t="s">
        <v>35</v>
      </c>
      <c r="D96" s="938" t="s">
        <v>55</v>
      </c>
      <c r="E96" s="939" t="s">
        <v>55</v>
      </c>
      <c r="F96" s="939" t="s">
        <v>55</v>
      </c>
      <c r="G96" s="939"/>
      <c r="H96" s="939" t="s">
        <v>55</v>
      </c>
      <c r="I96" s="939" t="s">
        <v>55</v>
      </c>
      <c r="J96" s="939" t="s">
        <v>55</v>
      </c>
      <c r="K96" s="939" t="s">
        <v>55</v>
      </c>
      <c r="L96" s="939"/>
      <c r="M96" s="940"/>
      <c r="N96" s="941"/>
      <c r="O96" s="942"/>
      <c r="P96" s="942"/>
      <c r="Q96" s="942"/>
      <c r="R96" s="942"/>
      <c r="S96" s="942"/>
      <c r="T96" s="942"/>
      <c r="U96" s="942"/>
      <c r="V96" s="942"/>
      <c r="W96" s="943"/>
      <c r="X96" s="944" t="e">
        <f t="shared" si="5"/>
        <v>#VALUE!</v>
      </c>
      <c r="Y96" s="945"/>
      <c r="Z96" s="945"/>
      <c r="AA96" s="945"/>
      <c r="AB96" s="945"/>
      <c r="AC96" s="945"/>
      <c r="AD96" s="945"/>
      <c r="AE96" s="945"/>
      <c r="AF96" s="945"/>
      <c r="AG96" s="945"/>
      <c r="AH96" s="510"/>
      <c r="AK96" s="544"/>
    </row>
    <row r="97" spans="1:37" s="533" customFormat="1" hidden="1" x14ac:dyDescent="0.25">
      <c r="A97" s="509">
        <v>78</v>
      </c>
      <c r="B97" s="538" t="s">
        <v>442</v>
      </c>
      <c r="C97" s="509" t="s">
        <v>35</v>
      </c>
      <c r="D97" s="938" t="s">
        <v>55</v>
      </c>
      <c r="E97" s="939" t="s">
        <v>55</v>
      </c>
      <c r="F97" s="939" t="s">
        <v>55</v>
      </c>
      <c r="G97" s="939"/>
      <c r="H97" s="939" t="s">
        <v>55</v>
      </c>
      <c r="I97" s="939" t="s">
        <v>55</v>
      </c>
      <c r="J97" s="939" t="s">
        <v>55</v>
      </c>
      <c r="K97" s="939" t="s">
        <v>55</v>
      </c>
      <c r="L97" s="939"/>
      <c r="M97" s="940"/>
      <c r="N97" s="941"/>
      <c r="O97" s="942"/>
      <c r="P97" s="942"/>
      <c r="Q97" s="942"/>
      <c r="R97" s="942"/>
      <c r="S97" s="942"/>
      <c r="T97" s="942"/>
      <c r="U97" s="942"/>
      <c r="V97" s="942"/>
      <c r="W97" s="943"/>
      <c r="X97" s="944" t="e">
        <f t="shared" si="5"/>
        <v>#VALUE!</v>
      </c>
      <c r="Y97" s="945"/>
      <c r="Z97" s="945"/>
      <c r="AA97" s="945"/>
      <c r="AB97" s="945"/>
      <c r="AC97" s="945"/>
      <c r="AD97" s="945"/>
      <c r="AE97" s="945"/>
      <c r="AF97" s="945"/>
      <c r="AG97" s="945"/>
      <c r="AH97" s="510"/>
      <c r="AK97" s="544"/>
    </row>
    <row r="98" spans="1:37" s="533" customFormat="1" hidden="1" x14ac:dyDescent="0.25">
      <c r="A98" s="509">
        <v>79</v>
      </c>
      <c r="B98" s="538" t="s">
        <v>443</v>
      </c>
      <c r="C98" s="509" t="s">
        <v>35</v>
      </c>
      <c r="D98" s="938" t="s">
        <v>55</v>
      </c>
      <c r="E98" s="939" t="s">
        <v>55</v>
      </c>
      <c r="F98" s="939" t="s">
        <v>55</v>
      </c>
      <c r="G98" s="939"/>
      <c r="H98" s="939" t="s">
        <v>55</v>
      </c>
      <c r="I98" s="939" t="s">
        <v>55</v>
      </c>
      <c r="J98" s="939" t="s">
        <v>55</v>
      </c>
      <c r="K98" s="939" t="s">
        <v>55</v>
      </c>
      <c r="L98" s="939"/>
      <c r="M98" s="940"/>
      <c r="N98" s="941"/>
      <c r="O98" s="942"/>
      <c r="P98" s="942"/>
      <c r="Q98" s="942"/>
      <c r="R98" s="942"/>
      <c r="S98" s="942"/>
      <c r="T98" s="942"/>
      <c r="U98" s="942"/>
      <c r="V98" s="942"/>
      <c r="W98" s="943"/>
      <c r="X98" s="944" t="e">
        <f t="shared" si="5"/>
        <v>#VALUE!</v>
      </c>
      <c r="Y98" s="945"/>
      <c r="Z98" s="945"/>
      <c r="AA98" s="945"/>
      <c r="AB98" s="945"/>
      <c r="AC98" s="945"/>
      <c r="AD98" s="945"/>
      <c r="AE98" s="945"/>
      <c r="AF98" s="945"/>
      <c r="AG98" s="945"/>
      <c r="AH98" s="510"/>
      <c r="AK98" s="544"/>
    </row>
    <row r="99" spans="1:37" s="562" customFormat="1" ht="18.75" x14ac:dyDescent="0.3">
      <c r="A99" s="556"/>
      <c r="B99" s="557"/>
      <c r="C99" s="558"/>
      <c r="D99" s="560"/>
      <c r="E99" s="560"/>
      <c r="F99" s="560"/>
      <c r="G99" s="560"/>
      <c r="H99" s="560"/>
      <c r="I99" s="560"/>
      <c r="J99" s="560"/>
      <c r="K99" s="560"/>
      <c r="L99" s="560"/>
      <c r="M99" s="560"/>
      <c r="N99" s="560"/>
      <c r="O99" s="560"/>
      <c r="P99" s="710" t="s">
        <v>503</v>
      </c>
      <c r="Q99" s="710"/>
      <c r="R99" s="710"/>
      <c r="S99" s="710"/>
      <c r="T99" s="710"/>
      <c r="U99" s="710"/>
      <c r="V99" s="710"/>
      <c r="W99" s="710"/>
      <c r="X99" s="710"/>
      <c r="Y99" s="710"/>
      <c r="Z99" s="710"/>
      <c r="AA99" s="710"/>
      <c r="AB99" s="710"/>
      <c r="AC99" s="710"/>
      <c r="AD99" s="559"/>
      <c r="AE99" s="559"/>
      <c r="AF99" s="559"/>
      <c r="AG99" s="559"/>
      <c r="AH99" s="561"/>
    </row>
    <row r="100" spans="1:37" s="632" customFormat="1" ht="15" x14ac:dyDescent="0.25">
      <c r="A100" s="935"/>
      <c r="B100" s="935"/>
      <c r="C100" s="935"/>
      <c r="D100" s="935"/>
      <c r="E100" s="935"/>
      <c r="F100" s="935"/>
      <c r="G100" s="935"/>
      <c r="H100" s="935"/>
      <c r="I100" s="935"/>
      <c r="J100" s="631"/>
      <c r="K100" s="631"/>
      <c r="L100" s="631"/>
      <c r="M100" s="631"/>
      <c r="N100" s="631"/>
      <c r="O100" s="631"/>
      <c r="P100" s="935" t="s">
        <v>491</v>
      </c>
      <c r="Q100" s="935"/>
      <c r="R100" s="935"/>
      <c r="S100" s="935"/>
      <c r="T100" s="935"/>
      <c r="U100" s="935"/>
      <c r="V100" s="935"/>
      <c r="W100" s="935"/>
      <c r="X100" s="935"/>
      <c r="Y100" s="935"/>
      <c r="Z100" s="935"/>
      <c r="AA100" s="935"/>
      <c r="AB100" s="935"/>
      <c r="AC100" s="935"/>
    </row>
    <row r="101" spans="1:37" s="622" customFormat="1" ht="15.75" x14ac:dyDescent="0.25">
      <c r="A101" s="948"/>
      <c r="B101" s="948"/>
      <c r="C101" s="948"/>
      <c r="D101" s="948"/>
      <c r="E101" s="948"/>
      <c r="F101" s="948"/>
      <c r="G101" s="948"/>
      <c r="H101" s="948"/>
      <c r="I101" s="948"/>
      <c r="J101" s="620"/>
      <c r="K101" s="620"/>
      <c r="L101" s="620"/>
      <c r="M101" s="620"/>
      <c r="N101" s="620"/>
      <c r="O101" s="620"/>
      <c r="P101" s="948"/>
      <c r="Q101" s="948"/>
      <c r="R101" s="948"/>
      <c r="S101" s="948"/>
      <c r="T101" s="948"/>
      <c r="U101" s="948"/>
      <c r="V101" s="948"/>
      <c r="W101" s="948"/>
      <c r="X101" s="948"/>
      <c r="Y101" s="948"/>
      <c r="Z101" s="948"/>
      <c r="AA101" s="948"/>
      <c r="AB101" s="948"/>
      <c r="AC101" s="948"/>
    </row>
    <row r="102" spans="1:37" s="622" customFormat="1" ht="15.75" x14ac:dyDescent="0.25">
      <c r="A102" s="633"/>
    </row>
    <row r="103" spans="1:37" s="622" customFormat="1" ht="15.75" x14ac:dyDescent="0.25">
      <c r="A103" s="633"/>
    </row>
    <row r="104" spans="1:37" s="622" customFormat="1" ht="15.75" x14ac:dyDescent="0.25">
      <c r="A104" s="633"/>
      <c r="R104" s="634"/>
    </row>
    <row r="105" spans="1:37" s="622" customFormat="1" ht="15.75" x14ac:dyDescent="0.25">
      <c r="A105" s="935"/>
      <c r="B105" s="935"/>
      <c r="C105" s="935"/>
      <c r="D105" s="935"/>
      <c r="E105" s="935"/>
      <c r="F105" s="935"/>
      <c r="G105" s="935"/>
      <c r="H105" s="935"/>
      <c r="I105" s="935"/>
      <c r="J105" s="635"/>
      <c r="K105" s="635"/>
      <c r="L105" s="635"/>
      <c r="M105" s="635"/>
      <c r="N105" s="635"/>
      <c r="O105" s="635"/>
      <c r="P105" s="936" t="s">
        <v>495</v>
      </c>
      <c r="Q105" s="936"/>
      <c r="R105" s="936"/>
      <c r="S105" s="936"/>
      <c r="T105" s="936"/>
      <c r="U105" s="936"/>
      <c r="V105" s="936"/>
      <c r="W105" s="936"/>
      <c r="X105" s="936"/>
      <c r="Y105" s="936"/>
      <c r="Z105" s="936"/>
      <c r="AA105" s="936"/>
      <c r="AB105" s="936"/>
      <c r="AC105" s="936"/>
    </row>
    <row r="106" spans="1:37" s="498" customFormat="1" ht="15.75" x14ac:dyDescent="0.25">
      <c r="B106" s="549"/>
      <c r="C106" s="549"/>
      <c r="D106" s="549"/>
      <c r="E106" s="549"/>
      <c r="F106" s="549"/>
      <c r="G106" s="549"/>
      <c r="H106" s="549"/>
      <c r="I106" s="549"/>
      <c r="J106" s="549"/>
      <c r="K106" s="549"/>
      <c r="L106" s="549"/>
      <c r="M106" s="549"/>
      <c r="N106" s="549"/>
      <c r="O106" s="550"/>
      <c r="P106" s="550"/>
      <c r="Q106" s="550"/>
      <c r="R106" s="550"/>
      <c r="S106" s="550"/>
      <c r="T106" s="550"/>
      <c r="U106" s="550"/>
      <c r="AA106" s="551"/>
      <c r="AH106" s="551"/>
    </row>
    <row r="107" spans="1:37" s="552" customFormat="1" ht="15.75" x14ac:dyDescent="0.25">
      <c r="B107" s="549"/>
      <c r="C107" s="549"/>
      <c r="D107" s="549"/>
      <c r="E107" s="549"/>
      <c r="F107" s="549"/>
      <c r="G107" s="549"/>
      <c r="H107" s="549"/>
      <c r="I107" s="549"/>
      <c r="J107" s="549"/>
      <c r="K107" s="549"/>
      <c r="L107" s="549"/>
      <c r="M107" s="549"/>
      <c r="N107" s="549"/>
      <c r="O107" s="553"/>
      <c r="P107" s="553"/>
      <c r="Q107" s="553"/>
      <c r="R107" s="553"/>
      <c r="S107" s="553"/>
      <c r="T107" s="553"/>
      <c r="U107" s="553"/>
      <c r="X107" s="937"/>
      <c r="Y107" s="937"/>
      <c r="Z107" s="937"/>
      <c r="AA107" s="937"/>
      <c r="AB107" s="937"/>
      <c r="AC107" s="937"/>
      <c r="AD107" s="937"/>
      <c r="AE107" s="937"/>
      <c r="AH107" s="554"/>
    </row>
    <row r="108" spans="1:37" ht="15" x14ac:dyDescent="0.25">
      <c r="B108" s="549"/>
      <c r="C108" s="549"/>
      <c r="D108" s="549"/>
      <c r="E108" s="549"/>
      <c r="F108" s="549"/>
      <c r="G108" s="549"/>
      <c r="H108" s="549"/>
      <c r="I108" s="549"/>
      <c r="J108" s="549"/>
      <c r="K108" s="549"/>
      <c r="L108" s="549"/>
      <c r="M108" s="549"/>
      <c r="N108" s="549"/>
    </row>
    <row r="109" spans="1:37" ht="15" x14ac:dyDescent="0.25">
      <c r="B109" s="549"/>
      <c r="C109" s="549"/>
      <c r="D109" s="549"/>
      <c r="E109" s="549"/>
      <c r="F109" s="549"/>
      <c r="G109" s="549"/>
      <c r="H109" s="549"/>
      <c r="I109" s="549"/>
      <c r="J109" s="549"/>
      <c r="K109" s="549"/>
      <c r="L109" s="549"/>
      <c r="M109" s="549"/>
      <c r="N109" s="549"/>
    </row>
    <row r="110" spans="1:37" ht="15" x14ac:dyDescent="0.25">
      <c r="B110" s="549"/>
      <c r="C110" s="549"/>
      <c r="D110" s="549"/>
      <c r="E110" s="549"/>
      <c r="F110" s="549"/>
      <c r="G110" s="549"/>
      <c r="H110" s="549"/>
      <c r="I110" s="549"/>
      <c r="J110" s="549"/>
      <c r="K110" s="549"/>
      <c r="L110" s="549"/>
      <c r="M110" s="549"/>
      <c r="N110" s="549"/>
    </row>
    <row r="111" spans="1:37" ht="15" x14ac:dyDescent="0.25">
      <c r="B111" s="549"/>
      <c r="C111" s="549"/>
      <c r="D111" s="549"/>
      <c r="E111" s="549"/>
      <c r="F111" s="549"/>
      <c r="G111" s="549"/>
      <c r="H111" s="549"/>
      <c r="I111" s="549"/>
      <c r="J111" s="549"/>
      <c r="K111" s="549"/>
      <c r="L111" s="549"/>
      <c r="M111" s="549"/>
      <c r="N111" s="549"/>
    </row>
    <row r="112" spans="1:37" ht="15" x14ac:dyDescent="0.25">
      <c r="B112" s="549"/>
      <c r="C112" s="549"/>
      <c r="D112" s="549"/>
      <c r="E112" s="549"/>
      <c r="F112" s="549"/>
      <c r="G112" s="549"/>
      <c r="H112" s="549"/>
      <c r="I112" s="549"/>
      <c r="J112" s="549"/>
      <c r="K112" s="549"/>
      <c r="L112" s="549"/>
      <c r="M112" s="549"/>
      <c r="N112" s="549"/>
    </row>
    <row r="113" spans="2:14" ht="15" x14ac:dyDescent="0.25">
      <c r="B113" s="549"/>
      <c r="C113" s="549"/>
      <c r="D113" s="549"/>
      <c r="E113" s="549"/>
      <c r="F113" s="549"/>
      <c r="G113" s="549"/>
      <c r="H113" s="549"/>
      <c r="I113" s="549"/>
      <c r="J113" s="549"/>
      <c r="K113" s="549"/>
      <c r="L113" s="549"/>
      <c r="M113" s="549"/>
      <c r="N113" s="549"/>
    </row>
    <row r="114" spans="2:14" ht="15" x14ac:dyDescent="0.25">
      <c r="B114" s="549"/>
      <c r="C114" s="549"/>
      <c r="D114" s="549"/>
      <c r="E114" s="549"/>
      <c r="F114" s="549"/>
      <c r="G114" s="549"/>
      <c r="H114" s="549"/>
      <c r="I114" s="549"/>
      <c r="J114" s="549"/>
      <c r="K114" s="549"/>
      <c r="L114" s="549"/>
      <c r="M114" s="549"/>
      <c r="N114" s="549"/>
    </row>
    <row r="115" spans="2:14" ht="15" x14ac:dyDescent="0.25">
      <c r="B115" s="549"/>
      <c r="C115" s="549"/>
      <c r="D115" s="549"/>
      <c r="E115" s="549"/>
      <c r="F115" s="549"/>
      <c r="G115" s="549"/>
      <c r="H115" s="549"/>
      <c r="I115" s="549"/>
      <c r="J115" s="549"/>
      <c r="K115" s="549"/>
      <c r="L115" s="549"/>
      <c r="M115" s="549"/>
      <c r="N115" s="549"/>
    </row>
    <row r="116" spans="2:14" ht="15" x14ac:dyDescent="0.25">
      <c r="B116" s="549"/>
      <c r="C116" s="549"/>
      <c r="D116" s="549"/>
      <c r="E116" s="549"/>
      <c r="F116" s="549"/>
      <c r="G116" s="549"/>
      <c r="H116" s="549"/>
      <c r="I116" s="549"/>
      <c r="J116" s="549"/>
      <c r="K116" s="549"/>
      <c r="L116" s="549"/>
      <c r="M116" s="549"/>
      <c r="N116" s="549"/>
    </row>
    <row r="117" spans="2:14" ht="15" x14ac:dyDescent="0.25">
      <c r="B117" s="549"/>
      <c r="C117" s="549"/>
      <c r="D117" s="549"/>
      <c r="E117" s="549"/>
      <c r="F117" s="549"/>
      <c r="G117" s="549"/>
      <c r="H117" s="549"/>
      <c r="I117" s="549"/>
      <c r="J117" s="549"/>
      <c r="K117" s="549"/>
      <c r="L117" s="549"/>
      <c r="M117" s="549"/>
      <c r="N117" s="549"/>
    </row>
    <row r="118" spans="2:14" ht="15" x14ac:dyDescent="0.25">
      <c r="B118" s="549"/>
      <c r="C118" s="549"/>
      <c r="D118" s="549"/>
      <c r="E118" s="549"/>
      <c r="F118" s="549"/>
      <c r="G118" s="549"/>
      <c r="H118" s="549"/>
      <c r="I118" s="549"/>
      <c r="J118" s="549"/>
      <c r="K118" s="549"/>
      <c r="L118" s="549"/>
      <c r="M118" s="549"/>
      <c r="N118" s="549"/>
    </row>
    <row r="119" spans="2:14" ht="15" x14ac:dyDescent="0.25">
      <c r="B119" s="549"/>
      <c r="C119" s="549"/>
      <c r="D119" s="549"/>
      <c r="E119" s="549"/>
      <c r="F119" s="549"/>
      <c r="G119" s="549"/>
      <c r="H119" s="549"/>
      <c r="I119" s="549"/>
      <c r="J119" s="549"/>
      <c r="K119" s="549"/>
      <c r="L119" s="549"/>
      <c r="M119" s="549"/>
      <c r="N119" s="549"/>
    </row>
    <row r="120" spans="2:14" ht="15" x14ac:dyDescent="0.25">
      <c r="B120" s="549"/>
      <c r="C120" s="549"/>
      <c r="D120" s="549"/>
      <c r="E120" s="549"/>
      <c r="F120" s="549"/>
      <c r="G120" s="549"/>
      <c r="H120" s="549"/>
      <c r="I120" s="549"/>
      <c r="J120" s="549"/>
      <c r="K120" s="549"/>
      <c r="L120" s="549"/>
      <c r="M120" s="549"/>
      <c r="N120" s="549"/>
    </row>
    <row r="121" spans="2:14" ht="15" x14ac:dyDescent="0.25">
      <c r="B121" s="549"/>
      <c r="C121" s="549"/>
      <c r="D121" s="549"/>
      <c r="E121" s="549"/>
      <c r="F121" s="549"/>
      <c r="G121" s="549"/>
      <c r="H121" s="549"/>
      <c r="I121" s="549"/>
      <c r="J121" s="549"/>
      <c r="K121" s="549"/>
      <c r="L121" s="549"/>
      <c r="M121" s="549"/>
      <c r="N121" s="549"/>
    </row>
    <row r="122" spans="2:14" ht="15" x14ac:dyDescent="0.25">
      <c r="B122" s="549"/>
      <c r="C122" s="549"/>
      <c r="D122" s="549"/>
      <c r="E122" s="549"/>
      <c r="F122" s="549"/>
      <c r="G122" s="549"/>
      <c r="H122" s="549"/>
      <c r="I122" s="549"/>
      <c r="J122" s="549"/>
      <c r="K122" s="549"/>
      <c r="L122" s="549"/>
      <c r="M122" s="549"/>
      <c r="N122" s="549"/>
    </row>
    <row r="123" spans="2:14" ht="15" x14ac:dyDescent="0.25">
      <c r="B123" s="549"/>
      <c r="C123" s="549"/>
      <c r="D123" s="549"/>
      <c r="E123" s="549"/>
      <c r="F123" s="549"/>
      <c r="G123" s="549"/>
      <c r="H123" s="549"/>
      <c r="I123" s="549"/>
      <c r="J123" s="549"/>
      <c r="K123" s="549"/>
      <c r="L123" s="549"/>
      <c r="M123" s="549"/>
      <c r="N123" s="549"/>
    </row>
    <row r="124" spans="2:14" ht="15" x14ac:dyDescent="0.25">
      <c r="B124" s="549"/>
      <c r="C124" s="549"/>
      <c r="D124" s="549"/>
      <c r="E124" s="549"/>
      <c r="F124" s="549"/>
      <c r="G124" s="549"/>
      <c r="H124" s="549"/>
      <c r="I124" s="549"/>
      <c r="J124" s="549"/>
      <c r="K124" s="549"/>
      <c r="L124" s="549"/>
      <c r="M124" s="549"/>
      <c r="N124" s="549"/>
    </row>
    <row r="125" spans="2:14" ht="15" x14ac:dyDescent="0.25">
      <c r="B125" s="549"/>
      <c r="C125" s="549"/>
      <c r="D125" s="549"/>
      <c r="E125" s="549"/>
      <c r="F125" s="549"/>
      <c r="G125" s="549"/>
      <c r="H125" s="549"/>
      <c r="I125" s="549"/>
      <c r="J125" s="549"/>
      <c r="K125" s="549"/>
      <c r="L125" s="549"/>
      <c r="M125" s="549"/>
      <c r="N125" s="549"/>
    </row>
    <row r="126" spans="2:14" ht="15" x14ac:dyDescent="0.25">
      <c r="B126" s="549"/>
      <c r="C126" s="549"/>
      <c r="D126" s="549"/>
      <c r="E126" s="549"/>
      <c r="F126" s="549"/>
      <c r="G126" s="549"/>
      <c r="H126" s="549"/>
      <c r="I126" s="549"/>
      <c r="J126" s="549"/>
      <c r="K126" s="549"/>
      <c r="L126" s="549"/>
      <c r="M126" s="549"/>
      <c r="N126" s="549"/>
    </row>
    <row r="127" spans="2:14" ht="15" x14ac:dyDescent="0.25">
      <c r="B127" s="549"/>
      <c r="C127" s="549"/>
      <c r="D127" s="549"/>
      <c r="E127" s="549"/>
      <c r="F127" s="549"/>
      <c r="G127" s="549"/>
      <c r="H127" s="549"/>
      <c r="I127" s="549"/>
      <c r="J127" s="549"/>
      <c r="K127" s="549"/>
      <c r="L127" s="549"/>
      <c r="M127" s="549"/>
      <c r="N127" s="549"/>
    </row>
    <row r="128" spans="2:14" ht="15" x14ac:dyDescent="0.25">
      <c r="B128" s="549"/>
      <c r="C128" s="549"/>
      <c r="D128" s="549"/>
      <c r="E128" s="549"/>
      <c r="F128" s="549"/>
      <c r="G128" s="549"/>
      <c r="H128" s="549"/>
      <c r="I128" s="549"/>
      <c r="J128" s="549"/>
      <c r="K128" s="549"/>
      <c r="L128" s="549"/>
      <c r="M128" s="549"/>
      <c r="N128" s="549"/>
    </row>
    <row r="129" spans="2:14" ht="15" x14ac:dyDescent="0.25">
      <c r="B129" s="549"/>
      <c r="C129" s="549"/>
      <c r="D129" s="549"/>
      <c r="E129" s="549"/>
      <c r="F129" s="549"/>
      <c r="G129" s="549"/>
      <c r="H129" s="549"/>
      <c r="I129" s="549"/>
      <c r="J129" s="549"/>
      <c r="K129" s="549"/>
      <c r="L129" s="549"/>
      <c r="M129" s="549"/>
      <c r="N129" s="549"/>
    </row>
    <row r="130" spans="2:14" ht="15" x14ac:dyDescent="0.25">
      <c r="B130" s="549"/>
      <c r="C130" s="549"/>
      <c r="D130" s="549"/>
      <c r="E130" s="549"/>
      <c r="F130" s="549"/>
      <c r="G130" s="549"/>
      <c r="H130" s="549"/>
      <c r="I130" s="549"/>
      <c r="J130" s="549"/>
      <c r="K130" s="549"/>
      <c r="L130" s="549"/>
      <c r="M130" s="549"/>
      <c r="N130" s="549"/>
    </row>
    <row r="131" spans="2:14" ht="15" x14ac:dyDescent="0.25">
      <c r="B131" s="549"/>
      <c r="C131" s="549"/>
      <c r="D131" s="549"/>
      <c r="E131" s="549"/>
      <c r="F131" s="549"/>
      <c r="G131" s="549"/>
      <c r="H131" s="549"/>
      <c r="I131" s="549"/>
      <c r="J131" s="549"/>
      <c r="K131" s="549"/>
      <c r="L131" s="549"/>
      <c r="M131" s="549"/>
      <c r="N131" s="549"/>
    </row>
    <row r="132" spans="2:14" ht="15" x14ac:dyDescent="0.25">
      <c r="B132" s="549"/>
      <c r="C132" s="549"/>
      <c r="D132" s="549"/>
      <c r="E132" s="549"/>
      <c r="F132" s="549"/>
      <c r="G132" s="549"/>
      <c r="H132" s="549"/>
      <c r="I132" s="549"/>
      <c r="J132" s="549"/>
      <c r="K132" s="549"/>
      <c r="L132" s="549"/>
      <c r="M132" s="549"/>
      <c r="N132" s="549"/>
    </row>
    <row r="133" spans="2:14" ht="15" x14ac:dyDescent="0.25">
      <c r="B133" s="549"/>
      <c r="C133" s="549"/>
      <c r="D133" s="549"/>
      <c r="E133" s="549"/>
      <c r="F133" s="549"/>
      <c r="G133" s="549"/>
      <c r="H133" s="549"/>
      <c r="I133" s="549"/>
      <c r="J133" s="549"/>
      <c r="K133" s="549"/>
      <c r="L133" s="549"/>
      <c r="M133" s="549"/>
      <c r="N133" s="549"/>
    </row>
    <row r="134" spans="2:14" ht="15" x14ac:dyDescent="0.25">
      <c r="B134" s="549"/>
      <c r="C134" s="549"/>
      <c r="D134" s="549"/>
      <c r="E134" s="549"/>
      <c r="F134" s="549"/>
      <c r="G134" s="549"/>
      <c r="H134" s="549"/>
      <c r="I134" s="549"/>
      <c r="J134" s="549"/>
      <c r="K134" s="549"/>
      <c r="L134" s="549"/>
      <c r="M134" s="549"/>
      <c r="N134" s="549"/>
    </row>
    <row r="135" spans="2:14" ht="15" x14ac:dyDescent="0.25">
      <c r="B135" s="549"/>
      <c r="C135" s="549"/>
      <c r="D135" s="549"/>
      <c r="E135" s="549"/>
      <c r="F135" s="549"/>
      <c r="G135" s="549"/>
      <c r="H135" s="549"/>
      <c r="I135" s="549"/>
      <c r="J135" s="549"/>
      <c r="K135" s="549"/>
      <c r="L135" s="549"/>
      <c r="M135" s="549"/>
      <c r="N135" s="549"/>
    </row>
    <row r="136" spans="2:14" ht="15" x14ac:dyDescent="0.25">
      <c r="B136" s="549"/>
      <c r="C136" s="549"/>
      <c r="D136" s="549"/>
      <c r="E136" s="549"/>
      <c r="F136" s="549"/>
      <c r="G136" s="549"/>
      <c r="H136" s="549"/>
      <c r="I136" s="549"/>
      <c r="J136" s="549"/>
      <c r="K136" s="549"/>
      <c r="L136" s="549"/>
      <c r="M136" s="549"/>
      <c r="N136" s="549"/>
    </row>
    <row r="137" spans="2:14" ht="15" x14ac:dyDescent="0.25">
      <c r="B137" s="549"/>
      <c r="C137" s="549"/>
      <c r="D137" s="549"/>
      <c r="E137" s="549"/>
      <c r="F137" s="549"/>
      <c r="G137" s="549"/>
      <c r="H137" s="549"/>
      <c r="I137" s="549"/>
      <c r="J137" s="549"/>
      <c r="K137" s="549"/>
      <c r="L137" s="549"/>
      <c r="M137" s="549"/>
      <c r="N137" s="549"/>
    </row>
    <row r="138" spans="2:14" ht="15" x14ac:dyDescent="0.25">
      <c r="B138" s="549"/>
      <c r="C138" s="549"/>
      <c r="D138" s="549"/>
      <c r="E138" s="549"/>
      <c r="F138" s="549"/>
      <c r="G138" s="549"/>
      <c r="H138" s="549"/>
      <c r="I138" s="549"/>
      <c r="J138" s="549"/>
      <c r="K138" s="549"/>
      <c r="L138" s="549"/>
      <c r="M138" s="549"/>
      <c r="N138" s="549"/>
    </row>
    <row r="139" spans="2:14" ht="15" x14ac:dyDescent="0.25">
      <c r="B139" s="549"/>
      <c r="C139" s="549"/>
      <c r="D139" s="549"/>
      <c r="E139" s="549"/>
      <c r="F139" s="549"/>
      <c r="G139" s="549"/>
      <c r="H139" s="549"/>
      <c r="I139" s="549"/>
      <c r="J139" s="549"/>
      <c r="K139" s="549"/>
      <c r="L139" s="549"/>
      <c r="M139" s="549"/>
      <c r="N139" s="549"/>
    </row>
    <row r="140" spans="2:14" ht="15" x14ac:dyDescent="0.25">
      <c r="B140" s="549"/>
      <c r="C140" s="549"/>
      <c r="D140" s="549"/>
      <c r="E140" s="549"/>
      <c r="F140" s="549"/>
      <c r="G140" s="549"/>
      <c r="H140" s="549"/>
      <c r="I140" s="549"/>
      <c r="J140" s="549"/>
      <c r="K140" s="549"/>
      <c r="L140" s="549"/>
      <c r="M140" s="549"/>
      <c r="N140" s="549"/>
    </row>
    <row r="141" spans="2:14" ht="15" x14ac:dyDescent="0.25">
      <c r="B141" s="549"/>
      <c r="C141" s="549"/>
      <c r="D141" s="549"/>
      <c r="E141" s="549"/>
      <c r="F141" s="549"/>
      <c r="G141" s="549"/>
      <c r="H141" s="549"/>
      <c r="I141" s="549"/>
      <c r="J141" s="549"/>
      <c r="K141" s="549"/>
      <c r="L141" s="549"/>
      <c r="M141" s="549"/>
      <c r="N141" s="549"/>
    </row>
    <row r="142" spans="2:14" ht="15" x14ac:dyDescent="0.25">
      <c r="B142" s="549"/>
      <c r="C142" s="549"/>
      <c r="D142" s="549"/>
      <c r="E142" s="549"/>
      <c r="F142" s="549"/>
      <c r="G142" s="549"/>
      <c r="H142" s="549"/>
      <c r="I142" s="549"/>
      <c r="J142" s="549"/>
      <c r="K142" s="549"/>
      <c r="L142" s="549"/>
      <c r="M142" s="549"/>
      <c r="N142" s="549"/>
    </row>
    <row r="143" spans="2:14" ht="15" x14ac:dyDescent="0.25">
      <c r="B143" s="549"/>
      <c r="C143" s="549"/>
      <c r="D143" s="549"/>
      <c r="E143" s="549"/>
      <c r="F143" s="549"/>
      <c r="G143" s="549"/>
      <c r="H143" s="549"/>
      <c r="I143" s="549"/>
      <c r="J143" s="549"/>
      <c r="K143" s="549"/>
      <c r="L143" s="549"/>
      <c r="M143" s="549"/>
      <c r="N143" s="549"/>
    </row>
    <row r="144" spans="2:14" ht="15" x14ac:dyDescent="0.25">
      <c r="B144" s="549"/>
      <c r="C144" s="549"/>
      <c r="D144" s="549"/>
      <c r="E144" s="549"/>
      <c r="F144" s="549"/>
      <c r="G144" s="549"/>
      <c r="H144" s="549"/>
      <c r="I144" s="549"/>
      <c r="J144" s="549"/>
      <c r="K144" s="549"/>
      <c r="L144" s="549"/>
      <c r="M144" s="549"/>
      <c r="N144" s="549"/>
    </row>
    <row r="145" spans="2:14" ht="15" x14ac:dyDescent="0.25">
      <c r="B145" s="549"/>
      <c r="C145" s="549"/>
      <c r="D145" s="549"/>
      <c r="E145" s="549"/>
      <c r="F145" s="549"/>
      <c r="G145" s="549"/>
      <c r="H145" s="549"/>
      <c r="I145" s="549"/>
      <c r="J145" s="549"/>
      <c r="K145" s="549"/>
      <c r="L145" s="549"/>
      <c r="M145" s="549"/>
      <c r="N145" s="549"/>
    </row>
    <row r="146" spans="2:14" ht="15" x14ac:dyDescent="0.25">
      <c r="B146" s="549"/>
      <c r="C146" s="549"/>
      <c r="D146" s="549"/>
      <c r="E146" s="549"/>
      <c r="F146" s="549"/>
      <c r="G146" s="549"/>
      <c r="H146" s="549"/>
      <c r="I146" s="549"/>
      <c r="J146" s="549"/>
      <c r="K146" s="549"/>
      <c r="L146" s="549"/>
      <c r="M146" s="549"/>
      <c r="N146" s="549"/>
    </row>
    <row r="147" spans="2:14" ht="15" x14ac:dyDescent="0.25">
      <c r="B147" s="549"/>
      <c r="C147" s="549"/>
      <c r="D147" s="549"/>
      <c r="E147" s="549"/>
      <c r="F147" s="549"/>
      <c r="G147" s="549"/>
      <c r="H147" s="549"/>
      <c r="I147" s="549"/>
      <c r="J147" s="549"/>
      <c r="K147" s="549"/>
      <c r="L147" s="549"/>
      <c r="M147" s="549"/>
      <c r="N147" s="549"/>
    </row>
    <row r="148" spans="2:14" ht="15" x14ac:dyDescent="0.25">
      <c r="B148" s="549"/>
      <c r="C148" s="549"/>
      <c r="D148" s="549"/>
      <c r="E148" s="549"/>
      <c r="F148" s="549"/>
      <c r="G148" s="549"/>
      <c r="H148" s="549"/>
      <c r="I148" s="549"/>
      <c r="J148" s="549"/>
      <c r="K148" s="549"/>
      <c r="L148" s="549"/>
      <c r="M148" s="549"/>
      <c r="N148" s="549"/>
    </row>
    <row r="149" spans="2:14" ht="15" x14ac:dyDescent="0.25">
      <c r="B149" s="549"/>
      <c r="C149" s="549"/>
      <c r="D149" s="549"/>
      <c r="E149" s="549"/>
      <c r="F149" s="549"/>
      <c r="G149" s="549"/>
      <c r="H149" s="549"/>
      <c r="I149" s="549"/>
      <c r="J149" s="549"/>
      <c r="K149" s="549"/>
      <c r="L149" s="549"/>
      <c r="M149" s="549"/>
      <c r="N149" s="549"/>
    </row>
    <row r="150" spans="2:14" ht="15" x14ac:dyDescent="0.25">
      <c r="B150" s="549"/>
      <c r="C150" s="549"/>
      <c r="D150" s="549"/>
      <c r="E150" s="549"/>
      <c r="F150" s="549"/>
      <c r="G150" s="549"/>
      <c r="H150" s="549"/>
      <c r="I150" s="549"/>
      <c r="J150" s="549"/>
      <c r="K150" s="549"/>
      <c r="L150" s="549"/>
      <c r="M150" s="549"/>
      <c r="N150" s="549"/>
    </row>
    <row r="151" spans="2:14" ht="15" x14ac:dyDescent="0.25">
      <c r="B151" s="549"/>
      <c r="C151" s="549"/>
      <c r="D151" s="549"/>
      <c r="E151" s="549"/>
      <c r="F151" s="549"/>
      <c r="G151" s="549"/>
      <c r="H151" s="549"/>
      <c r="I151" s="549"/>
      <c r="J151" s="549"/>
      <c r="K151" s="549"/>
      <c r="L151" s="549"/>
      <c r="M151" s="549"/>
      <c r="N151" s="549"/>
    </row>
    <row r="152" spans="2:14" ht="15" x14ac:dyDescent="0.25">
      <c r="B152" s="549"/>
      <c r="C152" s="549"/>
      <c r="D152" s="549"/>
      <c r="E152" s="549"/>
      <c r="F152" s="549"/>
      <c r="G152" s="549"/>
      <c r="H152" s="549"/>
      <c r="I152" s="549"/>
      <c r="J152" s="549"/>
      <c r="K152" s="549"/>
      <c r="L152" s="549"/>
      <c r="M152" s="549"/>
      <c r="N152" s="549"/>
    </row>
    <row r="153" spans="2:14" ht="15" x14ac:dyDescent="0.25">
      <c r="B153" s="549"/>
      <c r="C153" s="549"/>
      <c r="D153" s="549"/>
      <c r="E153" s="549"/>
      <c r="F153" s="549"/>
      <c r="G153" s="549"/>
      <c r="H153" s="549"/>
      <c r="I153" s="549"/>
      <c r="J153" s="549"/>
      <c r="K153" s="549"/>
      <c r="L153" s="549"/>
      <c r="M153" s="549"/>
      <c r="N153" s="549"/>
    </row>
    <row r="154" spans="2:14" ht="15" x14ac:dyDescent="0.25">
      <c r="B154" s="549"/>
      <c r="C154" s="549"/>
      <c r="D154" s="549"/>
      <c r="E154" s="549"/>
      <c r="F154" s="549"/>
      <c r="G154" s="549"/>
      <c r="H154" s="549"/>
      <c r="I154" s="549"/>
      <c r="J154" s="549"/>
      <c r="K154" s="549"/>
      <c r="L154" s="549"/>
      <c r="M154" s="549"/>
      <c r="N154" s="549"/>
    </row>
    <row r="155" spans="2:14" ht="15" x14ac:dyDescent="0.25">
      <c r="B155" s="549"/>
      <c r="C155" s="549"/>
      <c r="D155" s="549"/>
      <c r="E155" s="549"/>
      <c r="F155" s="549"/>
      <c r="G155" s="549"/>
      <c r="H155" s="549"/>
      <c r="I155" s="549"/>
      <c r="J155" s="549"/>
      <c r="K155" s="549"/>
      <c r="L155" s="549"/>
      <c r="M155" s="549"/>
      <c r="N155" s="549"/>
    </row>
    <row r="156" spans="2:14" ht="15" x14ac:dyDescent="0.25">
      <c r="B156" s="549"/>
      <c r="C156" s="549"/>
      <c r="D156" s="549"/>
      <c r="E156" s="549"/>
      <c r="F156" s="549"/>
      <c r="G156" s="549"/>
      <c r="H156" s="549"/>
      <c r="I156" s="549"/>
      <c r="J156" s="549"/>
      <c r="K156" s="549"/>
      <c r="L156" s="549"/>
      <c r="M156" s="549"/>
      <c r="N156" s="549"/>
    </row>
    <row r="157" spans="2:14" ht="15" x14ac:dyDescent="0.25">
      <c r="B157" s="549"/>
      <c r="C157" s="549"/>
      <c r="D157" s="549"/>
      <c r="E157" s="549"/>
      <c r="F157" s="549"/>
      <c r="G157" s="549"/>
      <c r="H157" s="549"/>
      <c r="I157" s="549"/>
      <c r="J157" s="549"/>
      <c r="K157" s="549"/>
      <c r="L157" s="549"/>
      <c r="M157" s="549"/>
      <c r="N157" s="549"/>
    </row>
    <row r="158" spans="2:14" ht="15" x14ac:dyDescent="0.25">
      <c r="B158" s="549"/>
      <c r="C158" s="549"/>
      <c r="D158" s="549"/>
      <c r="E158" s="549"/>
      <c r="F158" s="549"/>
      <c r="G158" s="549"/>
      <c r="H158" s="549"/>
      <c r="I158" s="549"/>
      <c r="J158" s="549"/>
      <c r="K158" s="549"/>
      <c r="L158" s="549"/>
      <c r="M158" s="549"/>
      <c r="N158" s="549"/>
    </row>
    <row r="159" spans="2:14" ht="15" x14ac:dyDescent="0.25">
      <c r="B159" s="549"/>
      <c r="C159" s="549"/>
      <c r="D159" s="549"/>
      <c r="E159" s="549"/>
      <c r="F159" s="549"/>
      <c r="G159" s="549"/>
      <c r="H159" s="549"/>
      <c r="I159" s="549"/>
      <c r="J159" s="549"/>
      <c r="K159" s="549"/>
      <c r="L159" s="549"/>
      <c r="M159" s="549"/>
      <c r="N159" s="549"/>
    </row>
    <row r="160" spans="2:14" ht="15" x14ac:dyDescent="0.25">
      <c r="B160" s="549"/>
      <c r="C160" s="549"/>
      <c r="D160" s="549"/>
      <c r="E160" s="549"/>
      <c r="F160" s="549"/>
      <c r="G160" s="549"/>
      <c r="H160" s="549"/>
      <c r="I160" s="549"/>
      <c r="J160" s="549"/>
      <c r="K160" s="549"/>
      <c r="L160" s="549"/>
      <c r="M160" s="549"/>
      <c r="N160" s="549"/>
    </row>
    <row r="161" spans="2:14" ht="15" x14ac:dyDescent="0.25">
      <c r="B161" s="549"/>
      <c r="C161" s="549"/>
      <c r="D161" s="549"/>
      <c r="E161" s="549"/>
      <c r="F161" s="549"/>
      <c r="G161" s="549"/>
      <c r="H161" s="549"/>
      <c r="I161" s="549"/>
      <c r="J161" s="549"/>
      <c r="K161" s="549"/>
      <c r="L161" s="549"/>
      <c r="M161" s="549"/>
      <c r="N161" s="549"/>
    </row>
    <row r="162" spans="2:14" ht="15" x14ac:dyDescent="0.25">
      <c r="B162" s="549"/>
      <c r="C162" s="549"/>
      <c r="D162" s="549"/>
      <c r="E162" s="549"/>
      <c r="F162" s="549"/>
      <c r="G162" s="549"/>
      <c r="H162" s="549"/>
      <c r="I162" s="549"/>
      <c r="J162" s="549"/>
      <c r="K162" s="549"/>
      <c r="L162" s="549"/>
      <c r="M162" s="549"/>
      <c r="N162" s="549"/>
    </row>
    <row r="163" spans="2:14" ht="15" x14ac:dyDescent="0.25">
      <c r="B163" s="549"/>
      <c r="C163" s="549"/>
      <c r="D163" s="549"/>
      <c r="E163" s="549"/>
      <c r="F163" s="549"/>
      <c r="G163" s="549"/>
      <c r="H163" s="549"/>
      <c r="I163" s="549"/>
      <c r="J163" s="549"/>
      <c r="K163" s="549"/>
      <c r="L163" s="549"/>
      <c r="M163" s="549"/>
      <c r="N163" s="549"/>
    </row>
    <row r="164" spans="2:14" ht="15" x14ac:dyDescent="0.25">
      <c r="B164" s="549"/>
      <c r="C164" s="549"/>
      <c r="D164" s="549"/>
      <c r="E164" s="549"/>
      <c r="F164" s="549"/>
      <c r="G164" s="549"/>
      <c r="H164" s="549"/>
      <c r="I164" s="549"/>
      <c r="J164" s="549"/>
      <c r="K164" s="549"/>
      <c r="L164" s="549"/>
      <c r="M164" s="549"/>
      <c r="N164" s="549"/>
    </row>
    <row r="165" spans="2:14" ht="15" x14ac:dyDescent="0.25">
      <c r="B165" s="549"/>
      <c r="C165" s="549"/>
      <c r="D165" s="549"/>
      <c r="E165" s="549"/>
      <c r="F165" s="549"/>
      <c r="G165" s="549"/>
      <c r="H165" s="549"/>
      <c r="I165" s="549"/>
      <c r="J165" s="549"/>
      <c r="K165" s="549"/>
      <c r="L165" s="549"/>
      <c r="M165" s="549"/>
      <c r="N165" s="549"/>
    </row>
    <row r="166" spans="2:14" ht="15" x14ac:dyDescent="0.25">
      <c r="B166" s="549"/>
      <c r="C166" s="549"/>
      <c r="D166" s="549"/>
      <c r="E166" s="549"/>
      <c r="F166" s="549"/>
      <c r="G166" s="549"/>
      <c r="H166" s="549"/>
      <c r="I166" s="549"/>
      <c r="J166" s="549"/>
      <c r="K166" s="549"/>
      <c r="L166" s="549"/>
      <c r="M166" s="549"/>
      <c r="N166" s="549"/>
    </row>
    <row r="167" spans="2:14" ht="15" x14ac:dyDescent="0.25">
      <c r="B167" s="549"/>
      <c r="C167" s="549"/>
      <c r="D167" s="549"/>
      <c r="E167" s="549"/>
      <c r="F167" s="549"/>
      <c r="G167" s="549"/>
      <c r="H167" s="549"/>
      <c r="I167" s="549"/>
      <c r="J167" s="549"/>
      <c r="K167" s="549"/>
      <c r="L167" s="549"/>
      <c r="M167" s="549"/>
      <c r="N167" s="549"/>
    </row>
    <row r="168" spans="2:14" ht="15" x14ac:dyDescent="0.25">
      <c r="B168" s="549"/>
      <c r="C168" s="549"/>
      <c r="D168" s="549"/>
      <c r="E168" s="549"/>
      <c r="F168" s="549"/>
      <c r="G168" s="549"/>
      <c r="H168" s="549"/>
      <c r="I168" s="549"/>
      <c r="J168" s="549"/>
      <c r="K168" s="549"/>
      <c r="L168" s="549"/>
      <c r="M168" s="549"/>
      <c r="N168" s="549"/>
    </row>
    <row r="169" spans="2:14" ht="15" x14ac:dyDescent="0.25">
      <c r="B169" s="549"/>
      <c r="C169" s="549"/>
      <c r="D169" s="549"/>
      <c r="E169" s="549"/>
      <c r="F169" s="549"/>
      <c r="G169" s="549"/>
      <c r="H169" s="549"/>
      <c r="I169" s="549"/>
      <c r="J169" s="549"/>
      <c r="K169" s="549"/>
      <c r="L169" s="549"/>
      <c r="M169" s="549"/>
      <c r="N169" s="549"/>
    </row>
    <row r="170" spans="2:14" ht="15" x14ac:dyDescent="0.25">
      <c r="B170" s="549"/>
      <c r="C170" s="549"/>
      <c r="D170" s="549"/>
      <c r="E170" s="549"/>
      <c r="F170" s="549"/>
      <c r="G170" s="549"/>
      <c r="H170" s="549"/>
      <c r="I170" s="549"/>
      <c r="J170" s="549"/>
      <c r="K170" s="549"/>
      <c r="L170" s="549"/>
      <c r="M170" s="549"/>
      <c r="N170" s="549"/>
    </row>
    <row r="171" spans="2:14" ht="15" x14ac:dyDescent="0.25">
      <c r="B171" s="549"/>
      <c r="C171" s="549"/>
      <c r="D171" s="549"/>
      <c r="E171" s="549"/>
      <c r="F171" s="549"/>
      <c r="G171" s="549"/>
      <c r="H171" s="549"/>
      <c r="I171" s="549"/>
      <c r="J171" s="549"/>
      <c r="K171" s="549"/>
      <c r="L171" s="549"/>
      <c r="M171" s="549"/>
      <c r="N171" s="549"/>
    </row>
    <row r="172" spans="2:14" ht="15" x14ac:dyDescent="0.25">
      <c r="B172" s="549"/>
      <c r="C172" s="549"/>
      <c r="D172" s="549"/>
      <c r="E172" s="549"/>
      <c r="F172" s="549"/>
      <c r="G172" s="549"/>
      <c r="H172" s="549"/>
      <c r="I172" s="549"/>
      <c r="J172" s="549"/>
      <c r="K172" s="549"/>
      <c r="L172" s="549"/>
      <c r="M172" s="549"/>
      <c r="N172" s="549"/>
    </row>
    <row r="173" spans="2:14" ht="15" x14ac:dyDescent="0.25">
      <c r="B173" s="549"/>
      <c r="C173" s="549"/>
      <c r="D173" s="549"/>
      <c r="E173" s="549"/>
      <c r="F173" s="549"/>
      <c r="G173" s="549"/>
      <c r="H173" s="549"/>
      <c r="I173" s="549"/>
      <c r="J173" s="549"/>
      <c r="K173" s="549"/>
      <c r="L173" s="549"/>
      <c r="M173" s="549"/>
      <c r="N173" s="549"/>
    </row>
    <row r="174" spans="2:14" ht="15" x14ac:dyDescent="0.25">
      <c r="B174" s="549"/>
      <c r="C174" s="549"/>
      <c r="D174" s="549"/>
      <c r="E174" s="549"/>
      <c r="F174" s="549"/>
      <c r="G174" s="549"/>
      <c r="H174" s="549"/>
      <c r="I174" s="549"/>
      <c r="J174" s="549"/>
      <c r="K174" s="549"/>
      <c r="L174" s="549"/>
      <c r="M174" s="549"/>
      <c r="N174" s="549"/>
    </row>
    <row r="175" spans="2:14" ht="15" x14ac:dyDescent="0.25">
      <c r="B175" s="549"/>
      <c r="C175" s="549"/>
      <c r="D175" s="549"/>
      <c r="E175" s="549"/>
      <c r="F175" s="549"/>
      <c r="G175" s="549"/>
      <c r="H175" s="549"/>
      <c r="I175" s="549"/>
      <c r="J175" s="549"/>
      <c r="K175" s="549"/>
      <c r="L175" s="549"/>
      <c r="M175" s="549"/>
      <c r="N175" s="549"/>
    </row>
    <row r="176" spans="2:14" ht="15" x14ac:dyDescent="0.25">
      <c r="B176" s="549"/>
      <c r="C176" s="549"/>
      <c r="D176" s="549"/>
      <c r="E176" s="549"/>
      <c r="F176" s="549"/>
      <c r="G176" s="549"/>
      <c r="H176" s="549"/>
      <c r="I176" s="549"/>
      <c r="J176" s="549"/>
      <c r="K176" s="549"/>
      <c r="L176" s="549"/>
      <c r="M176" s="549"/>
      <c r="N176" s="549"/>
    </row>
    <row r="177" spans="2:14" ht="15" x14ac:dyDescent="0.25">
      <c r="B177" s="549"/>
      <c r="C177" s="549"/>
      <c r="D177" s="549"/>
      <c r="E177" s="549"/>
      <c r="F177" s="549"/>
      <c r="G177" s="549"/>
      <c r="H177" s="549"/>
      <c r="I177" s="549"/>
      <c r="J177" s="549"/>
      <c r="K177" s="549"/>
      <c r="L177" s="549"/>
      <c r="M177" s="549"/>
      <c r="N177" s="549"/>
    </row>
    <row r="178" spans="2:14" ht="15" x14ac:dyDescent="0.25">
      <c r="B178" s="549"/>
      <c r="C178" s="549"/>
      <c r="D178" s="549"/>
      <c r="E178" s="549"/>
      <c r="F178" s="549"/>
      <c r="G178" s="549"/>
      <c r="H178" s="549"/>
      <c r="I178" s="549"/>
      <c r="J178" s="549"/>
      <c r="K178" s="549"/>
      <c r="L178" s="549"/>
      <c r="M178" s="549"/>
      <c r="N178" s="549"/>
    </row>
    <row r="179" spans="2:14" ht="15" x14ac:dyDescent="0.25">
      <c r="B179" s="549"/>
      <c r="C179" s="549"/>
      <c r="D179" s="549"/>
      <c r="E179" s="549"/>
      <c r="F179" s="549"/>
      <c r="G179" s="549"/>
      <c r="H179" s="549"/>
      <c r="I179" s="549"/>
      <c r="J179" s="549"/>
      <c r="K179" s="549"/>
      <c r="L179" s="549"/>
      <c r="M179" s="549"/>
      <c r="N179" s="549"/>
    </row>
    <row r="180" spans="2:14" ht="15" x14ac:dyDescent="0.25">
      <c r="B180" s="549"/>
      <c r="C180" s="549"/>
      <c r="D180" s="549"/>
      <c r="E180" s="549"/>
      <c r="F180" s="549"/>
      <c r="G180" s="549"/>
      <c r="H180" s="549"/>
      <c r="I180" s="549"/>
      <c r="J180" s="549"/>
      <c r="K180" s="549"/>
      <c r="L180" s="549"/>
      <c r="M180" s="549"/>
      <c r="N180" s="549"/>
    </row>
    <row r="181" spans="2:14" ht="15" x14ac:dyDescent="0.25">
      <c r="B181" s="549"/>
      <c r="C181" s="549"/>
      <c r="D181" s="549"/>
      <c r="E181" s="549"/>
      <c r="F181" s="549"/>
      <c r="G181" s="549"/>
      <c r="H181" s="549"/>
      <c r="I181" s="549"/>
      <c r="J181" s="549"/>
      <c r="K181" s="549"/>
      <c r="L181" s="549"/>
      <c r="M181" s="549"/>
      <c r="N181" s="549"/>
    </row>
    <row r="182" spans="2:14" ht="15" x14ac:dyDescent="0.25">
      <c r="B182" s="549"/>
      <c r="C182" s="549"/>
      <c r="D182" s="549"/>
      <c r="E182" s="549"/>
      <c r="F182" s="549"/>
      <c r="G182" s="549"/>
      <c r="H182" s="549"/>
      <c r="I182" s="549"/>
      <c r="J182" s="549"/>
      <c r="K182" s="549"/>
      <c r="L182" s="549"/>
      <c r="M182" s="549"/>
      <c r="N182" s="549"/>
    </row>
    <row r="183" spans="2:14" ht="15" x14ac:dyDescent="0.25">
      <c r="B183" s="549"/>
      <c r="C183" s="549"/>
      <c r="D183" s="549"/>
      <c r="E183" s="549"/>
      <c r="F183" s="549"/>
      <c r="G183" s="549"/>
      <c r="H183" s="549"/>
      <c r="I183" s="549"/>
      <c r="J183" s="549"/>
      <c r="K183" s="549"/>
      <c r="L183" s="549"/>
      <c r="M183" s="549"/>
      <c r="N183" s="549"/>
    </row>
    <row r="184" spans="2:14" ht="15" x14ac:dyDescent="0.25">
      <c r="B184" s="549"/>
      <c r="C184" s="549"/>
      <c r="D184" s="549"/>
      <c r="E184" s="549"/>
      <c r="F184" s="549"/>
      <c r="G184" s="549"/>
      <c r="H184" s="549"/>
      <c r="I184" s="549"/>
      <c r="J184" s="549"/>
      <c r="K184" s="549"/>
      <c r="L184" s="549"/>
      <c r="M184" s="549"/>
      <c r="N184" s="549"/>
    </row>
    <row r="185" spans="2:14" ht="15" x14ac:dyDescent="0.25">
      <c r="B185" s="549"/>
      <c r="C185" s="549"/>
      <c r="D185" s="549"/>
      <c r="E185" s="549"/>
      <c r="F185" s="549"/>
      <c r="G185" s="549"/>
      <c r="H185" s="549"/>
      <c r="I185" s="549"/>
      <c r="J185" s="549"/>
      <c r="K185" s="549"/>
      <c r="L185" s="549"/>
      <c r="M185" s="549"/>
      <c r="N185" s="549"/>
    </row>
    <row r="186" spans="2:14" ht="15" x14ac:dyDescent="0.25">
      <c r="B186" s="549"/>
      <c r="C186" s="549"/>
      <c r="D186" s="549"/>
      <c r="E186" s="549"/>
      <c r="F186" s="549"/>
      <c r="G186" s="549"/>
      <c r="H186" s="549"/>
      <c r="I186" s="549"/>
      <c r="J186" s="549"/>
      <c r="K186" s="549"/>
      <c r="L186" s="549"/>
      <c r="M186" s="549"/>
      <c r="N186" s="549"/>
    </row>
    <row r="187" spans="2:14" ht="15" x14ac:dyDescent="0.25">
      <c r="B187" s="549"/>
      <c r="C187" s="549"/>
      <c r="D187" s="549"/>
      <c r="E187" s="549"/>
      <c r="F187" s="549"/>
      <c r="G187" s="549"/>
      <c r="H187" s="549"/>
      <c r="I187" s="549"/>
      <c r="J187" s="549"/>
      <c r="K187" s="549"/>
      <c r="L187" s="549"/>
      <c r="M187" s="549"/>
      <c r="N187" s="549"/>
    </row>
    <row r="188" spans="2:14" ht="15" x14ac:dyDescent="0.25">
      <c r="B188" s="549"/>
      <c r="C188" s="549"/>
      <c r="D188" s="549"/>
      <c r="E188" s="549"/>
      <c r="F188" s="549"/>
      <c r="G188" s="549"/>
      <c r="H188" s="549"/>
      <c r="I188" s="549"/>
      <c r="J188" s="549"/>
      <c r="K188" s="549"/>
      <c r="L188" s="549"/>
      <c r="M188" s="549"/>
      <c r="N188" s="549"/>
    </row>
    <row r="189" spans="2:14" ht="15" x14ac:dyDescent="0.25">
      <c r="B189" s="549"/>
      <c r="C189" s="549"/>
      <c r="D189" s="549"/>
      <c r="E189" s="549"/>
      <c r="F189" s="549"/>
      <c r="G189" s="549"/>
      <c r="H189" s="549"/>
      <c r="I189" s="549"/>
      <c r="J189" s="549"/>
      <c r="K189" s="549"/>
      <c r="L189" s="549"/>
      <c r="M189" s="549"/>
      <c r="N189" s="549"/>
    </row>
    <row r="190" spans="2:14" ht="15" x14ac:dyDescent="0.25">
      <c r="B190" s="549"/>
      <c r="C190" s="549"/>
      <c r="D190" s="549"/>
      <c r="E190" s="549"/>
      <c r="F190" s="549"/>
      <c r="G190" s="549"/>
      <c r="H190" s="549"/>
      <c r="I190" s="549"/>
      <c r="J190" s="549"/>
      <c r="K190" s="549"/>
      <c r="L190" s="549"/>
      <c r="M190" s="549"/>
      <c r="N190" s="549"/>
    </row>
    <row r="191" spans="2:14" ht="15" x14ac:dyDescent="0.25">
      <c r="B191" s="549"/>
      <c r="C191" s="549"/>
      <c r="D191" s="549"/>
      <c r="E191" s="549"/>
      <c r="F191" s="549"/>
      <c r="G191" s="549"/>
      <c r="H191" s="549"/>
      <c r="I191" s="549"/>
      <c r="J191" s="549"/>
      <c r="K191" s="549"/>
      <c r="L191" s="549"/>
      <c r="M191" s="549"/>
      <c r="N191" s="549"/>
    </row>
    <row r="192" spans="2:14" ht="15" x14ac:dyDescent="0.25">
      <c r="B192" s="549"/>
      <c r="C192" s="549"/>
      <c r="D192" s="549"/>
      <c r="E192" s="549"/>
      <c r="F192" s="549"/>
      <c r="G192" s="549"/>
      <c r="H192" s="549"/>
      <c r="I192" s="549"/>
      <c r="J192" s="549"/>
      <c r="K192" s="549"/>
      <c r="L192" s="549"/>
      <c r="M192" s="549"/>
      <c r="N192" s="549"/>
    </row>
    <row r="193" spans="2:14" ht="15" x14ac:dyDescent="0.25">
      <c r="B193" s="549"/>
      <c r="C193" s="549"/>
      <c r="D193" s="549"/>
      <c r="E193" s="549"/>
      <c r="F193" s="549"/>
      <c r="G193" s="549"/>
      <c r="H193" s="549"/>
      <c r="I193" s="549"/>
      <c r="J193" s="549"/>
      <c r="K193" s="549"/>
      <c r="L193" s="549"/>
      <c r="M193" s="549"/>
      <c r="N193" s="549"/>
    </row>
    <row r="194" spans="2:14" ht="15" x14ac:dyDescent="0.25">
      <c r="B194" s="549"/>
      <c r="C194" s="549"/>
      <c r="D194" s="549"/>
      <c r="E194" s="549"/>
      <c r="F194" s="549"/>
      <c r="G194" s="549"/>
      <c r="H194" s="549"/>
      <c r="I194" s="549"/>
      <c r="J194" s="549"/>
      <c r="K194" s="549"/>
      <c r="L194" s="549"/>
      <c r="M194" s="549"/>
      <c r="N194" s="549"/>
    </row>
    <row r="195" spans="2:14" ht="15" x14ac:dyDescent="0.25">
      <c r="B195" s="549"/>
      <c r="C195" s="549"/>
      <c r="D195" s="549"/>
      <c r="E195" s="549"/>
      <c r="F195" s="549"/>
      <c r="G195" s="549"/>
      <c r="H195" s="549"/>
      <c r="I195" s="549"/>
      <c r="J195" s="549"/>
      <c r="K195" s="549"/>
      <c r="L195" s="549"/>
      <c r="M195" s="549"/>
      <c r="N195" s="549"/>
    </row>
    <row r="196" spans="2:14" ht="15" x14ac:dyDescent="0.25">
      <c r="B196" s="549"/>
      <c r="C196" s="549"/>
      <c r="D196" s="549"/>
      <c r="E196" s="549"/>
      <c r="F196" s="549"/>
      <c r="G196" s="549"/>
      <c r="H196" s="549"/>
      <c r="I196" s="549"/>
      <c r="J196" s="549"/>
      <c r="K196" s="549"/>
      <c r="L196" s="549"/>
      <c r="M196" s="549"/>
      <c r="N196" s="549"/>
    </row>
    <row r="197" spans="2:14" ht="15" x14ac:dyDescent="0.25">
      <c r="B197" s="549"/>
      <c r="C197" s="549"/>
      <c r="D197" s="549"/>
      <c r="E197" s="549"/>
      <c r="F197" s="549"/>
      <c r="G197" s="549"/>
      <c r="H197" s="549"/>
      <c r="I197" s="549"/>
      <c r="J197" s="549"/>
      <c r="K197" s="549"/>
      <c r="L197" s="549"/>
      <c r="M197" s="549"/>
      <c r="N197" s="549"/>
    </row>
    <row r="198" spans="2:14" ht="15" x14ac:dyDescent="0.25">
      <c r="B198" s="549"/>
      <c r="C198" s="549"/>
      <c r="D198" s="549"/>
      <c r="E198" s="549"/>
      <c r="F198" s="549"/>
      <c r="G198" s="549"/>
      <c r="H198" s="549"/>
      <c r="I198" s="549"/>
      <c r="J198" s="549"/>
      <c r="K198" s="549"/>
      <c r="L198" s="549"/>
      <c r="M198" s="549"/>
      <c r="N198" s="549"/>
    </row>
    <row r="199" spans="2:14" ht="15" x14ac:dyDescent="0.25">
      <c r="B199" s="549"/>
      <c r="C199" s="549"/>
      <c r="D199" s="549"/>
      <c r="E199" s="549"/>
      <c r="F199" s="549"/>
      <c r="G199" s="549"/>
      <c r="H199" s="549"/>
      <c r="I199" s="549"/>
      <c r="J199" s="549"/>
      <c r="K199" s="549"/>
      <c r="L199" s="549"/>
      <c r="M199" s="549"/>
      <c r="N199" s="549"/>
    </row>
    <row r="200" spans="2:14" ht="15" x14ac:dyDescent="0.25">
      <c r="B200" s="549"/>
      <c r="C200" s="549"/>
      <c r="D200" s="549"/>
      <c r="E200" s="549"/>
      <c r="F200" s="549"/>
      <c r="G200" s="549"/>
      <c r="H200" s="549"/>
      <c r="I200" s="549"/>
      <c r="J200" s="549"/>
      <c r="K200" s="549"/>
      <c r="L200" s="549"/>
      <c r="M200" s="549"/>
      <c r="N200" s="549"/>
    </row>
    <row r="201" spans="2:14" ht="15" x14ac:dyDescent="0.25">
      <c r="B201" s="549"/>
      <c r="C201" s="549"/>
      <c r="D201" s="549"/>
      <c r="E201" s="549"/>
      <c r="F201" s="549"/>
      <c r="G201" s="549"/>
      <c r="H201" s="549"/>
      <c r="I201" s="549"/>
      <c r="J201" s="549"/>
      <c r="K201" s="549"/>
      <c r="L201" s="549"/>
      <c r="M201" s="549"/>
      <c r="N201" s="549"/>
    </row>
    <row r="202" spans="2:14" ht="15" x14ac:dyDescent="0.25">
      <c r="B202" s="549"/>
      <c r="C202" s="549"/>
      <c r="D202" s="549"/>
      <c r="E202" s="549"/>
      <c r="F202" s="549"/>
      <c r="G202" s="549"/>
      <c r="H202" s="549"/>
      <c r="I202" s="549"/>
      <c r="J202" s="549"/>
      <c r="K202" s="549"/>
      <c r="L202" s="549"/>
      <c r="M202" s="549"/>
      <c r="N202" s="549"/>
    </row>
    <row r="203" spans="2:14" ht="15" x14ac:dyDescent="0.25">
      <c r="B203" s="549"/>
      <c r="C203" s="549"/>
      <c r="D203" s="549"/>
      <c r="E203" s="549"/>
      <c r="F203" s="549"/>
      <c r="G203" s="549"/>
      <c r="H203" s="549"/>
      <c r="I203" s="549"/>
      <c r="J203" s="549"/>
      <c r="K203" s="549"/>
      <c r="L203" s="549"/>
      <c r="M203" s="549"/>
      <c r="N203" s="549"/>
    </row>
    <row r="204" spans="2:14" ht="15" x14ac:dyDescent="0.25">
      <c r="B204" s="549"/>
      <c r="C204" s="549"/>
      <c r="D204" s="549"/>
      <c r="E204" s="549"/>
      <c r="F204" s="549"/>
      <c r="G204" s="549"/>
      <c r="H204" s="549"/>
      <c r="I204" s="549"/>
      <c r="J204" s="549"/>
      <c r="K204" s="549"/>
      <c r="L204" s="549"/>
      <c r="M204" s="549"/>
      <c r="N204" s="549"/>
    </row>
    <row r="205" spans="2:14" ht="15" x14ac:dyDescent="0.25">
      <c r="B205" s="549"/>
      <c r="C205" s="549"/>
      <c r="D205" s="549"/>
      <c r="E205" s="549"/>
      <c r="F205" s="549"/>
      <c r="G205" s="549"/>
      <c r="H205" s="549"/>
      <c r="I205" s="549"/>
      <c r="J205" s="549"/>
      <c r="K205" s="549"/>
      <c r="L205" s="549"/>
      <c r="M205" s="549"/>
      <c r="N205" s="549"/>
    </row>
    <row r="206" spans="2:14" ht="15" x14ac:dyDescent="0.25">
      <c r="B206" s="549"/>
      <c r="C206" s="549"/>
      <c r="D206" s="549"/>
      <c r="E206" s="549"/>
      <c r="F206" s="549"/>
      <c r="G206" s="549"/>
      <c r="H206" s="549"/>
      <c r="I206" s="549"/>
      <c r="J206" s="549"/>
      <c r="K206" s="549"/>
      <c r="L206" s="549"/>
      <c r="M206" s="549"/>
      <c r="N206" s="549"/>
    </row>
    <row r="207" spans="2:14" ht="15" x14ac:dyDescent="0.25">
      <c r="B207" s="549"/>
      <c r="C207" s="549"/>
      <c r="D207" s="549"/>
      <c r="E207" s="549"/>
      <c r="F207" s="549"/>
      <c r="G207" s="549"/>
      <c r="H207" s="549"/>
      <c r="I207" s="549"/>
      <c r="J207" s="549"/>
      <c r="K207" s="549"/>
      <c r="L207" s="549"/>
      <c r="M207" s="549"/>
      <c r="N207" s="549"/>
    </row>
    <row r="208" spans="2:14" ht="15" x14ac:dyDescent="0.25">
      <c r="B208" s="549"/>
      <c r="C208" s="549"/>
      <c r="D208" s="549"/>
      <c r="E208" s="549"/>
      <c r="F208" s="549"/>
      <c r="G208" s="549"/>
      <c r="H208" s="549"/>
      <c r="I208" s="549"/>
      <c r="J208" s="549"/>
      <c r="K208" s="549"/>
      <c r="L208" s="549"/>
      <c r="M208" s="549"/>
      <c r="N208" s="549"/>
    </row>
    <row r="209" spans="2:14" ht="15" x14ac:dyDescent="0.25">
      <c r="B209" s="549"/>
      <c r="C209" s="549"/>
      <c r="D209" s="549"/>
      <c r="E209" s="549"/>
      <c r="F209" s="549"/>
      <c r="G209" s="549"/>
      <c r="H209" s="549"/>
      <c r="I209" s="549"/>
      <c r="J209" s="549"/>
      <c r="K209" s="549"/>
      <c r="L209" s="549"/>
      <c r="M209" s="549"/>
      <c r="N209" s="549"/>
    </row>
    <row r="210" spans="2:14" ht="15" x14ac:dyDescent="0.25">
      <c r="B210" s="549"/>
      <c r="C210" s="549"/>
      <c r="D210" s="549"/>
      <c r="E210" s="549"/>
      <c r="F210" s="549"/>
      <c r="G210" s="549"/>
      <c r="H210" s="549"/>
      <c r="I210" s="549"/>
      <c r="J210" s="549"/>
      <c r="K210" s="549"/>
      <c r="L210" s="549"/>
      <c r="M210" s="549"/>
      <c r="N210" s="549"/>
    </row>
    <row r="211" spans="2:14" ht="15" x14ac:dyDescent="0.25">
      <c r="B211" s="549"/>
      <c r="C211" s="549"/>
      <c r="D211" s="549"/>
      <c r="E211" s="549"/>
      <c r="F211" s="549"/>
      <c r="G211" s="549"/>
      <c r="H211" s="549"/>
      <c r="I211" s="549"/>
      <c r="J211" s="549"/>
      <c r="K211" s="549"/>
      <c r="L211" s="549"/>
      <c r="M211" s="549"/>
      <c r="N211" s="549"/>
    </row>
    <row r="212" spans="2:14" ht="15" x14ac:dyDescent="0.25">
      <c r="B212" s="549"/>
      <c r="C212" s="549"/>
      <c r="D212" s="549"/>
      <c r="E212" s="549"/>
      <c r="F212" s="549"/>
      <c r="G212" s="549"/>
      <c r="H212" s="549"/>
      <c r="I212" s="549"/>
      <c r="J212" s="549"/>
      <c r="K212" s="549"/>
      <c r="L212" s="549"/>
      <c r="M212" s="549"/>
      <c r="N212" s="549"/>
    </row>
    <row r="213" spans="2:14" ht="15" x14ac:dyDescent="0.25">
      <c r="B213" s="549"/>
      <c r="C213" s="549"/>
      <c r="D213" s="549"/>
      <c r="E213" s="549"/>
      <c r="F213" s="549"/>
      <c r="G213" s="549"/>
      <c r="H213" s="549"/>
      <c r="I213" s="549"/>
      <c r="J213" s="549"/>
      <c r="K213" s="549"/>
      <c r="L213" s="549"/>
      <c r="M213" s="549"/>
      <c r="N213" s="549"/>
    </row>
    <row r="214" spans="2:14" ht="15" x14ac:dyDescent="0.25">
      <c r="B214" s="549"/>
      <c r="C214" s="549"/>
      <c r="D214" s="549"/>
      <c r="E214" s="549"/>
      <c r="F214" s="549"/>
      <c r="G214" s="549"/>
      <c r="H214" s="549"/>
      <c r="I214" s="549"/>
      <c r="J214" s="549"/>
      <c r="K214" s="549"/>
      <c r="L214" s="549"/>
      <c r="M214" s="549"/>
      <c r="N214" s="549"/>
    </row>
    <row r="215" spans="2:14" ht="15" x14ac:dyDescent="0.25">
      <c r="B215" s="549"/>
      <c r="C215" s="549"/>
      <c r="D215" s="549"/>
      <c r="E215" s="549"/>
      <c r="F215" s="549"/>
      <c r="G215" s="549"/>
      <c r="H215" s="549"/>
      <c r="I215" s="549"/>
      <c r="J215" s="549"/>
      <c r="K215" s="549"/>
      <c r="L215" s="549"/>
      <c r="M215" s="549"/>
      <c r="N215" s="549"/>
    </row>
    <row r="216" spans="2:14" ht="15" x14ac:dyDescent="0.25">
      <c r="B216" s="549"/>
      <c r="C216" s="549"/>
      <c r="D216" s="549"/>
      <c r="E216" s="549"/>
      <c r="F216" s="549"/>
      <c r="G216" s="549"/>
      <c r="H216" s="549"/>
      <c r="I216" s="549"/>
      <c r="J216" s="549"/>
      <c r="K216" s="549"/>
      <c r="L216" s="549"/>
      <c r="M216" s="549"/>
      <c r="N216" s="549"/>
    </row>
    <row r="217" spans="2:14" ht="15" x14ac:dyDescent="0.25">
      <c r="B217" s="549"/>
      <c r="C217" s="549"/>
      <c r="D217" s="549"/>
      <c r="E217" s="549"/>
      <c r="F217" s="549"/>
      <c r="G217" s="549"/>
      <c r="H217" s="549"/>
      <c r="I217" s="549"/>
      <c r="J217" s="549"/>
      <c r="K217" s="549"/>
      <c r="L217" s="549"/>
      <c r="M217" s="549"/>
      <c r="N217" s="549"/>
    </row>
    <row r="218" spans="2:14" ht="15" x14ac:dyDescent="0.25">
      <c r="B218" s="549"/>
      <c r="C218" s="549"/>
      <c r="D218" s="549"/>
      <c r="E218" s="549"/>
      <c r="F218" s="549"/>
      <c r="G218" s="549"/>
      <c r="H218" s="549"/>
      <c r="I218" s="549"/>
      <c r="J218" s="549"/>
      <c r="K218" s="549"/>
      <c r="L218" s="549"/>
      <c r="M218" s="549"/>
      <c r="N218" s="549"/>
    </row>
    <row r="219" spans="2:14" ht="15" x14ac:dyDescent="0.25">
      <c r="B219" s="549"/>
      <c r="C219" s="549"/>
      <c r="D219" s="549"/>
      <c r="E219" s="549"/>
      <c r="F219" s="549"/>
      <c r="G219" s="549"/>
      <c r="H219" s="549"/>
      <c r="I219" s="549"/>
      <c r="J219" s="549"/>
      <c r="K219" s="549"/>
      <c r="L219" s="549"/>
      <c r="M219" s="549"/>
      <c r="N219" s="549"/>
    </row>
    <row r="220" spans="2:14" ht="15" x14ac:dyDescent="0.25">
      <c r="B220" s="549"/>
      <c r="C220" s="549"/>
      <c r="D220" s="549"/>
      <c r="E220" s="549"/>
      <c r="F220" s="549"/>
      <c r="G220" s="549"/>
      <c r="H220" s="549"/>
      <c r="I220" s="549"/>
      <c r="J220" s="549"/>
      <c r="K220" s="549"/>
      <c r="L220" s="549"/>
      <c r="M220" s="549"/>
      <c r="N220" s="549"/>
    </row>
    <row r="221" spans="2:14" ht="15" x14ac:dyDescent="0.25">
      <c r="B221" s="549"/>
      <c r="C221" s="549"/>
      <c r="D221" s="549"/>
      <c r="E221" s="549"/>
      <c r="F221" s="549"/>
      <c r="G221" s="549"/>
      <c r="H221" s="549"/>
      <c r="I221" s="549"/>
      <c r="J221" s="549"/>
      <c r="K221" s="549"/>
      <c r="L221" s="549"/>
      <c r="M221" s="549"/>
      <c r="N221" s="549"/>
    </row>
    <row r="222" spans="2:14" ht="15" x14ac:dyDescent="0.25">
      <c r="B222" s="549"/>
      <c r="C222" s="549"/>
      <c r="D222" s="549"/>
      <c r="E222" s="549"/>
      <c r="F222" s="549"/>
      <c r="G222" s="549"/>
      <c r="H222" s="549"/>
      <c r="I222" s="549"/>
      <c r="J222" s="549"/>
      <c r="K222" s="549"/>
      <c r="L222" s="549"/>
      <c r="M222" s="549"/>
      <c r="N222" s="549"/>
    </row>
    <row r="223" spans="2:14" ht="15" x14ac:dyDescent="0.25">
      <c r="B223" s="549"/>
      <c r="C223" s="549"/>
      <c r="D223" s="549"/>
      <c r="E223" s="549"/>
      <c r="F223" s="549"/>
      <c r="G223" s="549"/>
      <c r="H223" s="549"/>
      <c r="I223" s="549"/>
      <c r="J223" s="549"/>
      <c r="K223" s="549"/>
      <c r="L223" s="549"/>
      <c r="M223" s="549"/>
      <c r="N223" s="549"/>
    </row>
    <row r="224" spans="2:14" ht="15" x14ac:dyDescent="0.25">
      <c r="B224" s="549"/>
      <c r="C224" s="549"/>
      <c r="D224" s="549"/>
      <c r="E224" s="549"/>
      <c r="F224" s="549"/>
      <c r="G224" s="549"/>
      <c r="H224" s="549"/>
      <c r="I224" s="549"/>
      <c r="J224" s="549"/>
      <c r="K224" s="549"/>
      <c r="L224" s="549"/>
      <c r="M224" s="549"/>
      <c r="N224" s="549"/>
    </row>
    <row r="225" spans="2:14" ht="15" x14ac:dyDescent="0.25">
      <c r="B225" s="549"/>
      <c r="C225" s="549"/>
      <c r="D225" s="549"/>
      <c r="E225" s="549"/>
      <c r="F225" s="549"/>
      <c r="G225" s="549"/>
      <c r="H225" s="549"/>
      <c r="I225" s="549"/>
      <c r="J225" s="549"/>
      <c r="K225" s="549"/>
      <c r="L225" s="549"/>
      <c r="M225" s="549"/>
      <c r="N225" s="549"/>
    </row>
    <row r="226" spans="2:14" ht="15" x14ac:dyDescent="0.25">
      <c r="B226" s="549"/>
      <c r="C226" s="549"/>
      <c r="D226" s="549"/>
      <c r="E226" s="549"/>
      <c r="F226" s="549"/>
      <c r="G226" s="549"/>
      <c r="H226" s="549"/>
      <c r="I226" s="549"/>
      <c r="J226" s="549"/>
      <c r="K226" s="549"/>
      <c r="L226" s="549"/>
      <c r="M226" s="549"/>
      <c r="N226" s="549"/>
    </row>
    <row r="227" spans="2:14" ht="15" x14ac:dyDescent="0.25">
      <c r="B227" s="549"/>
      <c r="C227" s="549"/>
      <c r="D227" s="549"/>
      <c r="E227" s="549"/>
      <c r="F227" s="549"/>
      <c r="G227" s="549"/>
      <c r="H227" s="549"/>
      <c r="I227" s="549"/>
      <c r="J227" s="549"/>
      <c r="K227" s="549"/>
      <c r="L227" s="549"/>
      <c r="M227" s="549"/>
      <c r="N227" s="549"/>
    </row>
    <row r="228" spans="2:14" ht="15" x14ac:dyDescent="0.25">
      <c r="B228" s="549"/>
      <c r="C228" s="549"/>
      <c r="D228" s="549"/>
      <c r="E228" s="549"/>
      <c r="F228" s="549"/>
      <c r="G228" s="549"/>
      <c r="H228" s="549"/>
      <c r="I228" s="549"/>
      <c r="J228" s="549"/>
      <c r="K228" s="549"/>
      <c r="L228" s="549"/>
      <c r="M228" s="549"/>
      <c r="N228" s="549"/>
    </row>
    <row r="229" spans="2:14" ht="15" x14ac:dyDescent="0.25">
      <c r="B229" s="549"/>
      <c r="C229" s="549"/>
      <c r="D229" s="549"/>
      <c r="E229" s="549"/>
      <c r="F229" s="549"/>
      <c r="G229" s="549"/>
      <c r="H229" s="549"/>
      <c r="I229" s="549"/>
      <c r="J229" s="549"/>
      <c r="K229" s="549"/>
      <c r="L229" s="549"/>
      <c r="M229" s="549"/>
      <c r="N229" s="549"/>
    </row>
    <row r="230" spans="2:14" ht="15" x14ac:dyDescent="0.25">
      <c r="B230" s="549"/>
      <c r="C230" s="549"/>
      <c r="D230" s="549"/>
      <c r="E230" s="549"/>
      <c r="F230" s="549"/>
      <c r="G230" s="549"/>
      <c r="H230" s="549"/>
      <c r="I230" s="549"/>
      <c r="J230" s="549"/>
      <c r="K230" s="549"/>
      <c r="L230" s="549"/>
      <c r="M230" s="549"/>
      <c r="N230" s="549"/>
    </row>
    <row r="231" spans="2:14" ht="15" x14ac:dyDescent="0.25">
      <c r="B231" s="549"/>
      <c r="C231" s="549"/>
      <c r="D231" s="549"/>
      <c r="E231" s="549"/>
      <c r="F231" s="549"/>
      <c r="G231" s="549"/>
      <c r="H231" s="549"/>
      <c r="I231" s="549"/>
      <c r="J231" s="549"/>
      <c r="K231" s="549"/>
      <c r="L231" s="549"/>
      <c r="M231" s="549"/>
      <c r="N231" s="549"/>
    </row>
    <row r="232" spans="2:14" ht="15" x14ac:dyDescent="0.25">
      <c r="B232" s="549"/>
      <c r="C232" s="549"/>
      <c r="D232" s="549"/>
      <c r="E232" s="549"/>
      <c r="F232" s="549"/>
      <c r="G232" s="549"/>
      <c r="H232" s="549"/>
      <c r="I232" s="549"/>
      <c r="J232" s="549"/>
      <c r="K232" s="549"/>
      <c r="L232" s="549"/>
      <c r="M232" s="549"/>
      <c r="N232" s="549"/>
    </row>
  </sheetData>
  <mergeCells count="106">
    <mergeCell ref="A1:C4"/>
    <mergeCell ref="D1:U4"/>
    <mergeCell ref="X1:Z1"/>
    <mergeCell ref="AB1:AH1"/>
    <mergeCell ref="X2:Z2"/>
    <mergeCell ref="AB2:AH2"/>
    <mergeCell ref="X3:Z3"/>
    <mergeCell ref="AB3:AH3"/>
    <mergeCell ref="X4:Z4"/>
    <mergeCell ref="AB4:AH4"/>
    <mergeCell ref="A6:A8"/>
    <mergeCell ref="B6:B8"/>
    <mergeCell ref="C6:C8"/>
    <mergeCell ref="D6:M6"/>
    <mergeCell ref="N6:W6"/>
    <mergeCell ref="AH6:AH8"/>
    <mergeCell ref="D7:F7"/>
    <mergeCell ref="I7:K7"/>
    <mergeCell ref="N7:Q7"/>
    <mergeCell ref="S7:U7"/>
    <mergeCell ref="X7:AA7"/>
    <mergeCell ref="AC7:AE7"/>
    <mergeCell ref="X6:AG6"/>
    <mergeCell ref="N63:U63"/>
    <mergeCell ref="X63:AG63"/>
    <mergeCell ref="N64:U64"/>
    <mergeCell ref="X64:AG64"/>
    <mergeCell ref="X65:AG65"/>
    <mergeCell ref="X62:AG62"/>
    <mergeCell ref="B24:C24"/>
    <mergeCell ref="B54:C54"/>
    <mergeCell ref="N55:U55"/>
    <mergeCell ref="X55:AG55"/>
    <mergeCell ref="X56:AG56"/>
    <mergeCell ref="X57:AG57"/>
    <mergeCell ref="X58:AG58"/>
    <mergeCell ref="X59:AG59"/>
    <mergeCell ref="X60:AG60"/>
    <mergeCell ref="N61:U61"/>
    <mergeCell ref="X61:AG61"/>
    <mergeCell ref="X66:AG66"/>
    <mergeCell ref="X81:AG81"/>
    <mergeCell ref="X82:AG82"/>
    <mergeCell ref="X83:AG83"/>
    <mergeCell ref="N84:U84"/>
    <mergeCell ref="X84:AG84"/>
    <mergeCell ref="X67:AG67"/>
    <mergeCell ref="X68:AG68"/>
    <mergeCell ref="X69:AG69"/>
    <mergeCell ref="X75:AG75"/>
    <mergeCell ref="X76:AG76"/>
    <mergeCell ref="N76:U76"/>
    <mergeCell ref="N91:W91"/>
    <mergeCell ref="X91:AG91"/>
    <mergeCell ref="N85:W85"/>
    <mergeCell ref="X85:AG85"/>
    <mergeCell ref="X77:AG77"/>
    <mergeCell ref="X78:AG78"/>
    <mergeCell ref="X79:AG79"/>
    <mergeCell ref="X80:AG80"/>
    <mergeCell ref="N77:U77"/>
    <mergeCell ref="N80:U80"/>
    <mergeCell ref="N86:W86"/>
    <mergeCell ref="X86:AG86"/>
    <mergeCell ref="N87:W87"/>
    <mergeCell ref="X87:AG87"/>
    <mergeCell ref="N88:W88"/>
    <mergeCell ref="X88:AG88"/>
    <mergeCell ref="N89:W89"/>
    <mergeCell ref="X89:AG89"/>
    <mergeCell ref="N90:W90"/>
    <mergeCell ref="X90:AG90"/>
    <mergeCell ref="A105:I105"/>
    <mergeCell ref="P105:AC105"/>
    <mergeCell ref="X107:AE107"/>
    <mergeCell ref="D97:M97"/>
    <mergeCell ref="N97:W97"/>
    <mergeCell ref="X97:AG97"/>
    <mergeCell ref="N92:W92"/>
    <mergeCell ref="X92:AG92"/>
    <mergeCell ref="N93:W93"/>
    <mergeCell ref="X93:AG93"/>
    <mergeCell ref="N94:W94"/>
    <mergeCell ref="X94:AG94"/>
    <mergeCell ref="N95:W95"/>
    <mergeCell ref="X95:AG95"/>
    <mergeCell ref="D96:M96"/>
    <mergeCell ref="N96:W96"/>
    <mergeCell ref="X96:AG96"/>
    <mergeCell ref="D98:M98"/>
    <mergeCell ref="N98:W98"/>
    <mergeCell ref="X98:AG98"/>
    <mergeCell ref="A100:I100"/>
    <mergeCell ref="P100:AC100"/>
    <mergeCell ref="A101:I101"/>
    <mergeCell ref="P101:AC101"/>
    <mergeCell ref="A70:C73"/>
    <mergeCell ref="D70:U73"/>
    <mergeCell ref="X70:Z70"/>
    <mergeCell ref="AB70:AH70"/>
    <mergeCell ref="X71:Z71"/>
    <mergeCell ref="AB71:AH71"/>
    <mergeCell ref="X72:Z72"/>
    <mergeCell ref="AB72:AH72"/>
    <mergeCell ref="X73:Z73"/>
    <mergeCell ref="AB73:AH73"/>
  </mergeCells>
  <pageMargins left="0.7" right="0.2" top="0.75" bottom="0.75" header="0.3" footer="0.3"/>
  <pageSetup paperSize="9" orientation="landscape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90"/>
  <sheetViews>
    <sheetView tabSelected="1" topLeftCell="A16" zoomScale="93" zoomScaleNormal="93" workbookViewId="0">
      <selection activeCell="F23" sqref="F23:F58"/>
    </sheetView>
  </sheetViews>
  <sheetFormatPr defaultRowHeight="15" x14ac:dyDescent="0.25"/>
  <cols>
    <col min="1" max="1" width="20.85546875" customWidth="1"/>
    <col min="2" max="2" width="5.7109375" bestFit="1" customWidth="1"/>
    <col min="3" max="3" width="6.85546875" customWidth="1"/>
    <col min="4" max="4" width="9.7109375" customWidth="1"/>
    <col min="5" max="5" width="11.42578125" customWidth="1"/>
    <col min="6" max="6" width="10" customWidth="1"/>
    <col min="7" max="7" width="8.7109375" customWidth="1"/>
    <col min="8" max="8" width="10.5703125" bestFit="1" customWidth="1"/>
    <col min="9" max="9" width="8.7109375" customWidth="1"/>
    <col min="10" max="10" width="9.42578125" bestFit="1" customWidth="1"/>
    <col min="11" max="11" width="8.7109375" customWidth="1"/>
    <col min="12" max="12" width="9.7109375" bestFit="1" customWidth="1"/>
    <col min="13" max="13" width="8.7109375" customWidth="1"/>
    <col min="14" max="14" width="9.85546875" bestFit="1" customWidth="1"/>
    <col min="15" max="15" width="8.7109375" customWidth="1"/>
    <col min="16" max="16" width="9.85546875" bestFit="1" customWidth="1"/>
    <col min="17" max="17" width="8.7109375" customWidth="1"/>
    <col min="18" max="18" width="9.85546875" bestFit="1" customWidth="1"/>
    <col min="19" max="19" width="8.7109375" customWidth="1"/>
    <col min="20" max="20" width="9.42578125" bestFit="1" customWidth="1"/>
    <col min="21" max="21" width="8.7109375" customWidth="1"/>
    <col min="22" max="22" width="9.7109375" customWidth="1"/>
    <col min="23" max="23" width="8.7109375" customWidth="1"/>
    <col min="24" max="24" width="9.42578125" bestFit="1" customWidth="1"/>
    <col min="25" max="25" width="8.7109375" customWidth="1"/>
    <col min="26" max="26" width="9.42578125" bestFit="1" customWidth="1"/>
    <col min="27" max="27" width="8.7109375" customWidth="1"/>
    <col min="28" max="28" width="9.85546875" bestFit="1" customWidth="1"/>
    <col min="29" max="29" width="8.7109375" customWidth="1"/>
    <col min="30" max="30" width="9.7109375" customWidth="1"/>
  </cols>
  <sheetData>
    <row r="1" spans="1:30" ht="18.75" x14ac:dyDescent="0.3">
      <c r="A1" s="974" t="s">
        <v>534</v>
      </c>
      <c r="B1" s="974"/>
      <c r="C1" s="974"/>
      <c r="D1" s="974"/>
      <c r="F1" s="976" t="s">
        <v>537</v>
      </c>
      <c r="G1" s="976"/>
      <c r="H1" s="976"/>
      <c r="I1" s="976"/>
      <c r="J1" s="976"/>
      <c r="K1" s="976"/>
      <c r="L1" s="976"/>
      <c r="M1" s="976"/>
      <c r="N1" s="976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3"/>
      <c r="Z1" s="513"/>
      <c r="AA1" s="513"/>
      <c r="AB1" s="513"/>
      <c r="AC1" s="513"/>
      <c r="AD1" s="513"/>
    </row>
    <row r="2" spans="1:30" ht="15.75" x14ac:dyDescent="0.25">
      <c r="A2" s="974" t="s">
        <v>535</v>
      </c>
      <c r="B2" s="974"/>
      <c r="C2" s="974"/>
      <c r="D2" s="974"/>
      <c r="F2" s="977" t="s">
        <v>538</v>
      </c>
      <c r="G2" s="977"/>
      <c r="H2" s="977"/>
      <c r="I2" s="977"/>
      <c r="J2" s="977"/>
      <c r="K2" s="977"/>
      <c r="L2" s="977"/>
      <c r="M2" s="977"/>
      <c r="N2" s="977"/>
      <c r="O2" s="512"/>
      <c r="P2" s="512"/>
      <c r="Q2" s="512"/>
      <c r="R2" s="512"/>
      <c r="S2" s="512"/>
      <c r="T2" s="512"/>
      <c r="U2" s="512"/>
      <c r="V2" s="512"/>
      <c r="W2" s="512"/>
      <c r="X2" s="512"/>
      <c r="Y2" s="513"/>
      <c r="Z2" s="513"/>
      <c r="AA2" s="513"/>
      <c r="AB2" s="513"/>
      <c r="AC2" s="513"/>
      <c r="AD2" s="513"/>
    </row>
    <row r="3" spans="1:30" ht="16.899999999999999" customHeight="1" x14ac:dyDescent="0.25">
      <c r="A3" s="974" t="s">
        <v>536</v>
      </c>
      <c r="B3" s="974"/>
      <c r="C3" s="974"/>
      <c r="D3" s="974"/>
      <c r="F3" s="834"/>
      <c r="G3" s="834"/>
      <c r="H3" s="834"/>
      <c r="I3" s="834"/>
      <c r="J3" s="834"/>
      <c r="K3" s="834"/>
      <c r="L3" s="834"/>
      <c r="M3" s="834"/>
      <c r="N3" s="834"/>
      <c r="O3" s="512"/>
      <c r="P3" s="512"/>
      <c r="Q3" s="512"/>
      <c r="R3" s="512"/>
      <c r="S3" s="512"/>
      <c r="T3" s="512"/>
      <c r="U3" s="512"/>
      <c r="V3" s="512"/>
      <c r="W3" s="512"/>
      <c r="X3" s="512"/>
      <c r="Y3" s="513"/>
      <c r="Z3" s="513"/>
      <c r="AA3" s="513"/>
      <c r="AB3" s="513"/>
      <c r="AC3" s="513"/>
      <c r="AD3" s="513"/>
    </row>
    <row r="4" spans="1:30" ht="35.450000000000003" customHeight="1" x14ac:dyDescent="0.25">
      <c r="A4" s="1051" t="s">
        <v>539</v>
      </c>
      <c r="B4" s="1051"/>
      <c r="C4" s="1051"/>
      <c r="D4" s="1051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</row>
    <row r="5" spans="1:30" ht="24" customHeight="1" x14ac:dyDescent="0.25">
      <c r="A5" s="515"/>
      <c r="B5" s="515"/>
      <c r="C5" s="515"/>
      <c r="D5" s="516"/>
      <c r="G5" s="515"/>
      <c r="H5" s="515"/>
      <c r="I5" s="515"/>
      <c r="J5" s="515"/>
      <c r="K5" s="515"/>
      <c r="L5" s="515"/>
      <c r="M5" s="515"/>
      <c r="N5" s="515"/>
      <c r="O5" s="515"/>
      <c r="P5" s="515"/>
      <c r="Q5" s="515"/>
      <c r="R5" s="515"/>
      <c r="S5" s="515"/>
      <c r="T5" s="515"/>
      <c r="U5" s="515"/>
      <c r="V5" s="515"/>
      <c r="W5" s="515"/>
      <c r="X5" s="515"/>
      <c r="Y5" s="515"/>
      <c r="Z5" s="515"/>
      <c r="AA5" s="515"/>
      <c r="AB5" s="515"/>
      <c r="AC5" s="514"/>
      <c r="AD5" s="514"/>
    </row>
    <row r="6" spans="1:30" ht="31.15" customHeight="1" x14ac:dyDescent="0.25">
      <c r="A6" s="1058" t="s">
        <v>529</v>
      </c>
      <c r="B6" s="1059"/>
      <c r="C6" s="1059"/>
      <c r="D6" s="1059"/>
      <c r="E6" s="1060"/>
      <c r="F6" s="1056" t="s">
        <v>530</v>
      </c>
      <c r="G6" s="975" t="s">
        <v>444</v>
      </c>
      <c r="H6" s="975"/>
      <c r="I6" s="975" t="s">
        <v>213</v>
      </c>
      <c r="J6" s="975"/>
      <c r="K6" s="975" t="s">
        <v>445</v>
      </c>
      <c r="L6" s="975"/>
      <c r="M6" s="975" t="s">
        <v>446</v>
      </c>
      <c r="N6" s="975"/>
      <c r="O6" s="975" t="s">
        <v>447</v>
      </c>
      <c r="P6" s="975"/>
      <c r="Q6" s="975" t="s">
        <v>217</v>
      </c>
      <c r="R6" s="975"/>
      <c r="S6" s="975" t="s">
        <v>218</v>
      </c>
      <c r="T6" s="975"/>
      <c r="U6" s="975" t="s">
        <v>219</v>
      </c>
      <c r="V6" s="975"/>
      <c r="W6" s="975" t="s">
        <v>220</v>
      </c>
      <c r="X6" s="975"/>
      <c r="Y6" s="975" t="s">
        <v>448</v>
      </c>
      <c r="Z6" s="975"/>
      <c r="AA6" s="975" t="s">
        <v>449</v>
      </c>
      <c r="AB6" s="975"/>
      <c r="AC6" s="975" t="s">
        <v>450</v>
      </c>
      <c r="AD6" s="975"/>
    </row>
    <row r="7" spans="1:30" ht="25.15" customHeight="1" x14ac:dyDescent="0.25">
      <c r="A7" s="1070" t="s">
        <v>531</v>
      </c>
      <c r="B7" s="1071"/>
      <c r="C7" s="1072"/>
      <c r="D7" s="1052">
        <f>E60+E22+E11</f>
        <v>5212214.8899999997</v>
      </c>
      <c r="E7" s="1053"/>
      <c r="F7" s="1056"/>
      <c r="G7" s="996">
        <f>H60+H22+H11</f>
        <v>5212214.8899999997</v>
      </c>
      <c r="H7" s="997"/>
      <c r="I7" s="996">
        <f>J60+J22+J11</f>
        <v>0</v>
      </c>
      <c r="J7" s="997"/>
      <c r="K7" s="996">
        <f>L60+L22+L11</f>
        <v>0</v>
      </c>
      <c r="L7" s="997"/>
      <c r="M7" s="996">
        <f>N60+N22+N11</f>
        <v>0</v>
      </c>
      <c r="N7" s="997"/>
      <c r="O7" s="996">
        <f>P60+P22+P11</f>
        <v>0</v>
      </c>
      <c r="P7" s="997"/>
      <c r="Q7" s="996">
        <f>R60+R22+R11</f>
        <v>0</v>
      </c>
      <c r="R7" s="997"/>
      <c r="S7" s="996">
        <f>T60+T22+T11</f>
        <v>0</v>
      </c>
      <c r="T7" s="997"/>
      <c r="U7" s="996">
        <f>V60+V22+V11</f>
        <v>0</v>
      </c>
      <c r="V7" s="997"/>
      <c r="W7" s="996">
        <f>X60+X22+X11</f>
        <v>0</v>
      </c>
      <c r="X7" s="997"/>
      <c r="Y7" s="996">
        <f>Z60+Z22+Z11</f>
        <v>0</v>
      </c>
      <c r="Z7" s="997"/>
      <c r="AA7" s="996">
        <f>AB60+AB22+AB11</f>
        <v>0</v>
      </c>
      <c r="AB7" s="997"/>
      <c r="AC7" s="996">
        <f>AD60+AD22+AD11</f>
        <v>0</v>
      </c>
      <c r="AD7" s="997"/>
    </row>
    <row r="8" spans="1:30" s="723" customFormat="1" ht="25.15" customHeight="1" x14ac:dyDescent="0.2">
      <c r="A8" s="1067" t="s">
        <v>532</v>
      </c>
      <c r="B8" s="1068"/>
      <c r="C8" s="1069"/>
      <c r="D8" s="1052">
        <f>E13+E16+E19+E24+E27+E30+E33+E36+E39+E42+E45+E48+E51+E54+E57+E62+E66+E69+E72+E75</f>
        <v>103010022.95600012</v>
      </c>
      <c r="E8" s="1053"/>
      <c r="F8" s="1056"/>
      <c r="G8" s="996">
        <f>H13+H16+H19+H24+H27+H30+H33+H36+H39+H42+H45+H48+H51+H54+H57+H62+H66+H69+H72+H75</f>
        <v>7998871.4400000004</v>
      </c>
      <c r="H8" s="997"/>
      <c r="I8" s="996">
        <f>J13+J16+J19+J24+J27+J30+J33+J36+J39+J42+J45+J48+J51+J54+J57+J62+J66+J69+J72+J75</f>
        <v>4945252.4400000004</v>
      </c>
      <c r="J8" s="997"/>
      <c r="K8" s="996">
        <f>L13+L16+L19+L24+L27+L30+L33+L36+L39+L42+L45+L48+L51+L54+L57+L62+L66+L69+L72+L75</f>
        <v>7652688.4400000004</v>
      </c>
      <c r="L8" s="997"/>
      <c r="M8" s="996">
        <f>N13+N16+N19+N24+N27+N30+N33+N36+N39+N42+N45+N48+N51+N54+N57+N62+N66+N69+N72+N75</f>
        <v>10773748.439999999</v>
      </c>
      <c r="N8" s="997"/>
      <c r="O8" s="996">
        <f>P13+P16+P19+P24+P27+P30+P33+P36+P39+P42+P45+P48+P51+P54+P57+P62+P66+P69+P72+P75</f>
        <v>10401062.439999999</v>
      </c>
      <c r="P8" s="997"/>
      <c r="Q8" s="996">
        <f>R13+R16+R19+R24+R27+R30+R33+R36+R39+R42+R45+R48+R51+R54+R57+R62+R66+R69+R72+R75</f>
        <v>10440538.439999999</v>
      </c>
      <c r="R8" s="997"/>
      <c r="S8" s="996">
        <f>T13+T16+T19+T24+T27+T30+T33+T36+T39+T42+T45+T48+T51+T54+T57+T62+T66+T69+T72+T75</f>
        <v>8541306.4400000013</v>
      </c>
      <c r="T8" s="997"/>
      <c r="U8" s="996">
        <f>V13+V16+V19+V24+V27+V30+V33+V36+V39+V42+V45+V48+V51+V54+V57+V62+V66+V69+V72+V75</f>
        <v>8278707.4400000004</v>
      </c>
      <c r="V8" s="997"/>
      <c r="W8" s="996">
        <f>X13+X16+X19+X24+X27+X30+X33+X36+X39+X42+X45+X48+X51+X54+X57+X62+X66+X69+X72+X75</f>
        <v>6860671.4400000004</v>
      </c>
      <c r="X8" s="997"/>
      <c r="Y8" s="996">
        <f>Z13+Z16+Z19+Z24+Z27+Z30+Z33+Z36+Z39+Z42+Z45+Z48+Z51+Z54+Z57+Z62+Z66+Z69+Z72+Z75</f>
        <v>6943423.4400000004</v>
      </c>
      <c r="Z8" s="997"/>
      <c r="AA8" s="996">
        <f>AB13+AB16+AB19+AB24+AB27+AB30+AB33+AB36+AB39+AB42+AB45+AB48+AB51+AB54+AB57+AB62+AB66+AB69+AB72+AB75</f>
        <v>10387254.439999999</v>
      </c>
      <c r="AB8" s="997"/>
      <c r="AC8" s="996">
        <f>AD13+AD16+AD19+AD24+AD27+AD30+AD33+AD36+AD39+AD42+AD45+AD48+AD51+AD54+AD57+AD62+AD66+AD69+AD72+AD75</f>
        <v>9786476.4960000012</v>
      </c>
      <c r="AD8" s="997"/>
    </row>
    <row r="9" spans="1:30" ht="25.15" customHeight="1" x14ac:dyDescent="0.25">
      <c r="A9" s="1067" t="s">
        <v>533</v>
      </c>
      <c r="B9" s="1068"/>
      <c r="C9" s="1069"/>
      <c r="D9" s="1054">
        <f>D7/D8</f>
        <v>5.0599104246645536E-2</v>
      </c>
      <c r="E9" s="1055"/>
      <c r="F9" s="1057"/>
      <c r="G9" s="1047">
        <f>G7/G8</f>
        <v>0.65161878511201565</v>
      </c>
      <c r="H9" s="1048"/>
      <c r="I9" s="1047">
        <f>I7/I8</f>
        <v>0</v>
      </c>
      <c r="J9" s="1048"/>
      <c r="K9" s="1047">
        <f>K7/K8</f>
        <v>0</v>
      </c>
      <c r="L9" s="1048"/>
      <c r="M9" s="1047">
        <f>M7/M8</f>
        <v>0</v>
      </c>
      <c r="N9" s="1048"/>
      <c r="O9" s="1047">
        <f>O7/O8</f>
        <v>0</v>
      </c>
      <c r="P9" s="1048"/>
      <c r="Q9" s="1047">
        <f>Q7/Q8</f>
        <v>0</v>
      </c>
      <c r="R9" s="1048"/>
      <c r="S9" s="1047">
        <f>S7/S8</f>
        <v>0</v>
      </c>
      <c r="T9" s="1048"/>
      <c r="U9" s="1047">
        <f>U7/U8</f>
        <v>0</v>
      </c>
      <c r="V9" s="1048"/>
      <c r="W9" s="1047">
        <f>W7/W8</f>
        <v>0</v>
      </c>
      <c r="X9" s="1048"/>
      <c r="Y9" s="1047">
        <f>Y7/Y8</f>
        <v>0</v>
      </c>
      <c r="Z9" s="1048"/>
      <c r="AA9" s="1047">
        <f>AA7/AA8</f>
        <v>0</v>
      </c>
      <c r="AB9" s="1048"/>
      <c r="AC9" s="1047">
        <f>AC7/AC8</f>
        <v>0</v>
      </c>
      <c r="AD9" s="1048"/>
    </row>
    <row r="10" spans="1:30" ht="18" customHeight="1" x14ac:dyDescent="0.25">
      <c r="A10" s="1073" t="s">
        <v>513</v>
      </c>
      <c r="B10" s="1074"/>
      <c r="C10" s="1075"/>
      <c r="D10" s="722" t="s">
        <v>511</v>
      </c>
      <c r="E10" s="722" t="s">
        <v>512</v>
      </c>
      <c r="F10" s="833"/>
      <c r="G10" s="722" t="s">
        <v>511</v>
      </c>
      <c r="H10" s="722" t="s">
        <v>512</v>
      </c>
      <c r="I10" s="722" t="s">
        <v>511</v>
      </c>
      <c r="J10" s="722" t="s">
        <v>512</v>
      </c>
      <c r="K10" s="722" t="s">
        <v>511</v>
      </c>
      <c r="L10" s="722" t="s">
        <v>512</v>
      </c>
      <c r="M10" s="722" t="s">
        <v>511</v>
      </c>
      <c r="N10" s="722" t="s">
        <v>512</v>
      </c>
      <c r="O10" s="722" t="s">
        <v>511</v>
      </c>
      <c r="P10" s="722" t="s">
        <v>512</v>
      </c>
      <c r="Q10" s="722" t="s">
        <v>511</v>
      </c>
      <c r="R10" s="722" t="s">
        <v>512</v>
      </c>
      <c r="S10" s="722" t="s">
        <v>511</v>
      </c>
      <c r="T10" s="722" t="s">
        <v>512</v>
      </c>
      <c r="U10" s="722" t="s">
        <v>511</v>
      </c>
      <c r="V10" s="722" t="s">
        <v>512</v>
      </c>
      <c r="W10" s="722" t="s">
        <v>511</v>
      </c>
      <c r="X10" s="722" t="s">
        <v>512</v>
      </c>
      <c r="Y10" s="722" t="s">
        <v>511</v>
      </c>
      <c r="Z10" s="722" t="s">
        <v>512</v>
      </c>
      <c r="AA10" s="722" t="s">
        <v>511</v>
      </c>
      <c r="AB10" s="722" t="s">
        <v>512</v>
      </c>
      <c r="AC10" s="722" t="s">
        <v>511</v>
      </c>
      <c r="AD10" s="722" t="s">
        <v>512</v>
      </c>
    </row>
    <row r="11" spans="1:30" s="717" customFormat="1" ht="18" customHeight="1" x14ac:dyDescent="0.25">
      <c r="A11" s="1076"/>
      <c r="B11" s="1077"/>
      <c r="C11" s="1078"/>
      <c r="D11" s="736">
        <f>SUM(D12,D15,D18)</f>
        <v>623348</v>
      </c>
      <c r="E11" s="736">
        <f>SUM(E12,E15,E18)</f>
        <v>4669339.5</v>
      </c>
      <c r="F11" s="832"/>
      <c r="G11" s="736">
        <f>SUM(G12,G15,G18)</f>
        <v>623348</v>
      </c>
      <c r="H11" s="736">
        <f t="shared" ref="H11:AD11" si="0">SUM(H12,H15,H18)</f>
        <v>4669339.5</v>
      </c>
      <c r="I11" s="736">
        <f t="shared" si="0"/>
        <v>0</v>
      </c>
      <c r="J11" s="736">
        <f t="shared" si="0"/>
        <v>0</v>
      </c>
      <c r="K11" s="736">
        <f t="shared" si="0"/>
        <v>0</v>
      </c>
      <c r="L11" s="736">
        <f t="shared" si="0"/>
        <v>0</v>
      </c>
      <c r="M11" s="736">
        <f t="shared" si="0"/>
        <v>0</v>
      </c>
      <c r="N11" s="736">
        <f t="shared" si="0"/>
        <v>0</v>
      </c>
      <c r="O11" s="736">
        <f t="shared" si="0"/>
        <v>0</v>
      </c>
      <c r="P11" s="736">
        <f t="shared" si="0"/>
        <v>0</v>
      </c>
      <c r="Q11" s="736">
        <f t="shared" si="0"/>
        <v>0</v>
      </c>
      <c r="R11" s="736">
        <f t="shared" si="0"/>
        <v>0</v>
      </c>
      <c r="S11" s="736">
        <f t="shared" si="0"/>
        <v>0</v>
      </c>
      <c r="T11" s="736">
        <f t="shared" si="0"/>
        <v>0</v>
      </c>
      <c r="U11" s="736">
        <f t="shared" si="0"/>
        <v>0</v>
      </c>
      <c r="V11" s="736">
        <f t="shared" si="0"/>
        <v>0</v>
      </c>
      <c r="W11" s="736">
        <f t="shared" si="0"/>
        <v>0</v>
      </c>
      <c r="X11" s="736">
        <f t="shared" si="0"/>
        <v>0</v>
      </c>
      <c r="Y11" s="736">
        <f t="shared" si="0"/>
        <v>0</v>
      </c>
      <c r="Z11" s="736">
        <f t="shared" si="0"/>
        <v>0</v>
      </c>
      <c r="AA11" s="736">
        <f t="shared" si="0"/>
        <v>0</v>
      </c>
      <c r="AB11" s="736">
        <f t="shared" si="0"/>
        <v>0</v>
      </c>
      <c r="AC11" s="736">
        <f t="shared" si="0"/>
        <v>0</v>
      </c>
      <c r="AD11" s="736">
        <f t="shared" si="0"/>
        <v>0</v>
      </c>
    </row>
    <row r="12" spans="1:30" ht="18" customHeight="1" x14ac:dyDescent="0.25">
      <c r="A12" s="1016" t="s">
        <v>111</v>
      </c>
      <c r="B12" s="725" t="s">
        <v>516</v>
      </c>
      <c r="C12" s="726">
        <v>7.1</v>
      </c>
      <c r="D12" s="728">
        <f>(AC12+AA12+Y12+W12+U12+S12+Q12+O12+M12+K12+I12+G12)</f>
        <v>212199</v>
      </c>
      <c r="E12" s="728">
        <f>(AD12+AB12+Z12+X12+V12+T12+R12+P12+N12+L12+J12+H12)</f>
        <v>1506612.9</v>
      </c>
      <c r="F12" s="1034">
        <f>E11/(E13+E16+E19)</f>
        <v>5.0202540739877295E-2</v>
      </c>
      <c r="G12" s="727">
        <v>212199</v>
      </c>
      <c r="H12" s="727">
        <f>C12*G12</f>
        <v>1506612.9</v>
      </c>
      <c r="I12" s="727"/>
      <c r="J12" s="727">
        <f>C12*I12</f>
        <v>0</v>
      </c>
      <c r="K12" s="727"/>
      <c r="L12" s="727">
        <f>C12*K12</f>
        <v>0</v>
      </c>
      <c r="M12" s="727"/>
      <c r="N12" s="727">
        <f>C12*M12</f>
        <v>0</v>
      </c>
      <c r="O12" s="727"/>
      <c r="P12" s="727">
        <f>C12*O12</f>
        <v>0</v>
      </c>
      <c r="Q12" s="727"/>
      <c r="R12" s="727">
        <f>C12*Q12</f>
        <v>0</v>
      </c>
      <c r="S12" s="727"/>
      <c r="T12" s="727">
        <f>C12*S12</f>
        <v>0</v>
      </c>
      <c r="U12" s="727"/>
      <c r="V12" s="727">
        <f>C12*U12</f>
        <v>0</v>
      </c>
      <c r="W12" s="727"/>
      <c r="X12" s="727">
        <f>C12*W12</f>
        <v>0</v>
      </c>
      <c r="Y12" s="727"/>
      <c r="Z12" s="727">
        <f>C12*Y12</f>
        <v>0</v>
      </c>
      <c r="AA12" s="727"/>
      <c r="AB12" s="727">
        <f>C12*AA12</f>
        <v>0</v>
      </c>
      <c r="AC12" s="727"/>
      <c r="AD12" s="727">
        <f>C12*AC12</f>
        <v>0</v>
      </c>
    </row>
    <row r="13" spans="1:30" ht="18" customHeight="1" x14ac:dyDescent="0.25">
      <c r="A13" s="1017"/>
      <c r="B13" s="725" t="s">
        <v>517</v>
      </c>
      <c r="C13" s="726">
        <v>7.1</v>
      </c>
      <c r="D13" s="728">
        <f>(AC13+AA13+Y13+W13+U13+S13+Q13+O13+M13+K13+I13+G13)</f>
        <v>3878387.7464788733</v>
      </c>
      <c r="E13" s="728">
        <f>SUM(C13,H13,J13,L13,N13,P13,R13,T13,V13,X13,Z13,AB13,AD13)</f>
        <v>27536560.100000001</v>
      </c>
      <c r="F13" s="1034"/>
      <c r="G13" s="727">
        <f>(H13/7.1)</f>
        <v>269284.22535211267</v>
      </c>
      <c r="H13" s="727">
        <v>1911918</v>
      </c>
      <c r="I13" s="727">
        <f>(J13/7.1)</f>
        <v>109987.32394366198</v>
      </c>
      <c r="J13" s="727">
        <v>780910</v>
      </c>
      <c r="K13" s="727">
        <f>(L13/7.1)</f>
        <v>253596.33802816903</v>
      </c>
      <c r="L13" s="727">
        <v>1800534</v>
      </c>
      <c r="M13" s="727">
        <f>(N13/7.1)</f>
        <v>418419.43661971833</v>
      </c>
      <c r="N13" s="727">
        <v>2970778</v>
      </c>
      <c r="O13" s="727">
        <f>(P13/7.1)</f>
        <v>366035.91549295775</v>
      </c>
      <c r="P13" s="727">
        <v>2598855</v>
      </c>
      <c r="Q13" s="727">
        <f>(R13/7.1)</f>
        <v>389896.76056338032</v>
      </c>
      <c r="R13" s="727">
        <v>2768267</v>
      </c>
      <c r="S13" s="727">
        <f>(T13/7.1)</f>
        <v>268366.90140845074</v>
      </c>
      <c r="T13" s="727">
        <v>1905405</v>
      </c>
      <c r="U13" s="727">
        <f>(V13/7.1)</f>
        <v>183949.57746478874</v>
      </c>
      <c r="V13" s="727">
        <v>1306042</v>
      </c>
      <c r="W13" s="727">
        <f>(X13/7.1)</f>
        <v>232886.33802816903</v>
      </c>
      <c r="X13" s="727">
        <v>1653493</v>
      </c>
      <c r="Y13" s="727">
        <f>(Z13/7.1)</f>
        <v>192257.88732394367</v>
      </c>
      <c r="Z13" s="727">
        <v>1365031</v>
      </c>
      <c r="AA13" s="727">
        <f>(AB13/7.1)</f>
        <v>589853.52112676064</v>
      </c>
      <c r="AB13" s="727">
        <v>4187960</v>
      </c>
      <c r="AC13" s="727">
        <f>(AD13/7.1)</f>
        <v>603853.52112676064</v>
      </c>
      <c r="AD13" s="727">
        <v>4287360</v>
      </c>
    </row>
    <row r="14" spans="1:30" ht="18" customHeight="1" x14ac:dyDescent="0.25">
      <c r="A14" s="1018"/>
      <c r="B14" s="725" t="s">
        <v>19</v>
      </c>
      <c r="C14" s="726">
        <v>7.1</v>
      </c>
      <c r="D14" s="1028">
        <f>E12/E13</f>
        <v>5.4713184745250727E-2</v>
      </c>
      <c r="E14" s="1029"/>
      <c r="F14" s="1034"/>
      <c r="G14" s="727"/>
      <c r="H14" s="729">
        <f>H12/H13</f>
        <v>0.78801125362070967</v>
      </c>
      <c r="I14" s="727"/>
      <c r="J14" s="729">
        <f>J12/J13</f>
        <v>0</v>
      </c>
      <c r="K14" s="727"/>
      <c r="L14" s="729">
        <f>L12/L13</f>
        <v>0</v>
      </c>
      <c r="M14" s="727"/>
      <c r="N14" s="729">
        <f>N12/N13</f>
        <v>0</v>
      </c>
      <c r="O14" s="727"/>
      <c r="P14" s="729">
        <f>P12/P13</f>
        <v>0</v>
      </c>
      <c r="Q14" s="727"/>
      <c r="R14" s="729">
        <f>R12/R13</f>
        <v>0</v>
      </c>
      <c r="S14" s="727"/>
      <c r="T14" s="729">
        <f>T12/T13</f>
        <v>0</v>
      </c>
      <c r="U14" s="727"/>
      <c r="V14" s="729">
        <f>V12/V13</f>
        <v>0</v>
      </c>
      <c r="W14" s="727"/>
      <c r="X14" s="729">
        <f>X12/X13</f>
        <v>0</v>
      </c>
      <c r="Y14" s="727"/>
      <c r="Z14" s="729">
        <f>Z12/Z13</f>
        <v>0</v>
      </c>
      <c r="AA14" s="727"/>
      <c r="AB14" s="729">
        <f>AB12/AB13</f>
        <v>0</v>
      </c>
      <c r="AC14" s="727"/>
      <c r="AD14" s="729">
        <f>AD12/AD13</f>
        <v>0</v>
      </c>
    </row>
    <row r="15" spans="1:30" ht="18" customHeight="1" x14ac:dyDescent="0.25">
      <c r="A15" s="1019" t="s">
        <v>464</v>
      </c>
      <c r="B15" s="730" t="s">
        <v>516</v>
      </c>
      <c r="C15" s="731">
        <v>6.6</v>
      </c>
      <c r="D15" s="734">
        <f>(AC15+AA15+Y15+W15+U15+S15+Q15+O15+M15+K15+I15+G15)</f>
        <v>70889</v>
      </c>
      <c r="E15" s="734">
        <f>(AD15+AB15+Z15+X15+V15+T15+R15+P15+N15+L15+J15+H15)</f>
        <v>467867.39999999997</v>
      </c>
      <c r="F15" s="1034"/>
      <c r="G15" s="732">
        <v>70889</v>
      </c>
      <c r="H15" s="732">
        <f t="shared" ref="H15:H18" si="1">C15*G15</f>
        <v>467867.39999999997</v>
      </c>
      <c r="I15" s="732"/>
      <c r="J15" s="732">
        <f t="shared" ref="J15:J18" si="2">C15*I15</f>
        <v>0</v>
      </c>
      <c r="K15" s="732"/>
      <c r="L15" s="732">
        <f t="shared" ref="L15:L18" si="3">C15*K15</f>
        <v>0</v>
      </c>
      <c r="M15" s="732"/>
      <c r="N15" s="732">
        <f t="shared" ref="N15:N18" si="4">C15*M15</f>
        <v>0</v>
      </c>
      <c r="O15" s="732"/>
      <c r="P15" s="732">
        <f t="shared" ref="P15:P18" si="5">C15*O15</f>
        <v>0</v>
      </c>
      <c r="Q15" s="732"/>
      <c r="R15" s="732">
        <f t="shared" ref="R15:R18" si="6">C15*Q15</f>
        <v>0</v>
      </c>
      <c r="S15" s="732"/>
      <c r="T15" s="732">
        <f t="shared" ref="T15:T18" si="7">C15*S15</f>
        <v>0</v>
      </c>
      <c r="U15" s="732"/>
      <c r="V15" s="732">
        <f t="shared" ref="V15:V18" si="8">C15*U15</f>
        <v>0</v>
      </c>
      <c r="W15" s="732"/>
      <c r="X15" s="732">
        <f t="shared" ref="X15:X18" si="9">C15*W15</f>
        <v>0</v>
      </c>
      <c r="Y15" s="732"/>
      <c r="Z15" s="732">
        <f t="shared" ref="Z15:Z18" si="10">C15*Y15</f>
        <v>0</v>
      </c>
      <c r="AA15" s="732"/>
      <c r="AB15" s="732">
        <f t="shared" ref="AB15:AB18" si="11">C15*AA15</f>
        <v>0</v>
      </c>
      <c r="AC15" s="733"/>
      <c r="AD15" s="732">
        <f t="shared" ref="AD15:AD18" si="12">C15*AC15</f>
        <v>0</v>
      </c>
    </row>
    <row r="16" spans="1:30" ht="18" customHeight="1" x14ac:dyDescent="0.25">
      <c r="A16" s="1020"/>
      <c r="B16" s="730" t="s">
        <v>517</v>
      </c>
      <c r="C16" s="731">
        <v>6.6</v>
      </c>
      <c r="D16" s="734">
        <f>(AC16+AA16+Y16+W16+U16+S16+Q16+O16+M16+K16+I16+G16)</f>
        <v>2196969.8484848482</v>
      </c>
      <c r="E16" s="734">
        <f>SUM(C16,H16,J16,L16,N16,P16,R16,T16,V16,X16,Z16,AB16,AD16)</f>
        <v>14500007.6</v>
      </c>
      <c r="F16" s="1034"/>
      <c r="G16" s="732">
        <f>H16/6.6</f>
        <v>128436.21212121213</v>
      </c>
      <c r="H16" s="732">
        <v>847679</v>
      </c>
      <c r="I16" s="732">
        <f>J16/6.6</f>
        <v>8628.7878787878799</v>
      </c>
      <c r="J16" s="732">
        <v>56950</v>
      </c>
      <c r="K16" s="732">
        <f>L16/6.6</f>
        <v>94694.848484848495</v>
      </c>
      <c r="L16" s="732">
        <v>624986</v>
      </c>
      <c r="M16" s="732">
        <f>N16/6.6</f>
        <v>303719.84848484851</v>
      </c>
      <c r="N16" s="732">
        <v>2004551</v>
      </c>
      <c r="O16" s="732">
        <f>P16/6.6</f>
        <v>275085.90909090912</v>
      </c>
      <c r="P16" s="732">
        <v>1815567</v>
      </c>
      <c r="Q16" s="732">
        <f>R16/6.6</f>
        <v>301617.87878787878</v>
      </c>
      <c r="R16" s="732">
        <v>1990678</v>
      </c>
      <c r="S16" s="732">
        <f>T16/6.6</f>
        <v>188924.54545454547</v>
      </c>
      <c r="T16" s="732">
        <v>1246902</v>
      </c>
      <c r="U16" s="732">
        <f>V16/6.6</f>
        <v>276953.03030303033</v>
      </c>
      <c r="V16" s="732">
        <v>1827890</v>
      </c>
      <c r="W16" s="732">
        <f>X16/6.6</f>
        <v>139896.36363636365</v>
      </c>
      <c r="X16" s="732">
        <v>923316</v>
      </c>
      <c r="Y16" s="732">
        <f>Z16/6.6</f>
        <v>116606.06060606061</v>
      </c>
      <c r="Z16" s="732">
        <v>769600</v>
      </c>
      <c r="AA16" s="732">
        <f>AB16/6.6</f>
        <v>146735.90909090909</v>
      </c>
      <c r="AB16" s="732">
        <v>968457</v>
      </c>
      <c r="AC16" s="732">
        <f>AD16/6.6</f>
        <v>215670.45454545456</v>
      </c>
      <c r="AD16" s="732">
        <v>1423425</v>
      </c>
    </row>
    <row r="17" spans="1:30" ht="18" customHeight="1" x14ac:dyDescent="0.25">
      <c r="A17" s="1021"/>
      <c r="B17" s="730" t="s">
        <v>19</v>
      </c>
      <c r="C17" s="731">
        <v>6.6</v>
      </c>
      <c r="D17" s="1030">
        <f>E15/E16</f>
        <v>3.2266700329177757E-2</v>
      </c>
      <c r="E17" s="1031"/>
      <c r="F17" s="1034"/>
      <c r="G17" s="732"/>
      <c r="H17" s="735">
        <f>H15/H16</f>
        <v>0.55193935440184316</v>
      </c>
      <c r="I17" s="732"/>
      <c r="J17" s="735">
        <f>J15/J16</f>
        <v>0</v>
      </c>
      <c r="K17" s="732"/>
      <c r="L17" s="735">
        <f>L15/L16</f>
        <v>0</v>
      </c>
      <c r="M17" s="732"/>
      <c r="N17" s="735">
        <f>N15/N16</f>
        <v>0</v>
      </c>
      <c r="O17" s="732"/>
      <c r="P17" s="735">
        <f>P15/P16</f>
        <v>0</v>
      </c>
      <c r="Q17" s="732"/>
      <c r="R17" s="735">
        <f>R15/R16</f>
        <v>0</v>
      </c>
      <c r="S17" s="732"/>
      <c r="T17" s="735">
        <f>T15/T16</f>
        <v>0</v>
      </c>
      <c r="U17" s="732"/>
      <c r="V17" s="735">
        <f>V15/V16</f>
        <v>0</v>
      </c>
      <c r="W17" s="732"/>
      <c r="X17" s="735">
        <f>X15/X16</f>
        <v>0</v>
      </c>
      <c r="Y17" s="732"/>
      <c r="Z17" s="735">
        <f>Z15/Z16</f>
        <v>0</v>
      </c>
      <c r="AA17" s="732"/>
      <c r="AB17" s="735">
        <f>AB15/AB16</f>
        <v>0</v>
      </c>
      <c r="AC17" s="733"/>
      <c r="AD17" s="735">
        <f>AD15/AD16</f>
        <v>0</v>
      </c>
    </row>
    <row r="18" spans="1:30" ht="18" customHeight="1" x14ac:dyDescent="0.25">
      <c r="A18" s="1022" t="s">
        <v>110</v>
      </c>
      <c r="B18" s="751" t="s">
        <v>516</v>
      </c>
      <c r="C18" s="752">
        <v>7.92</v>
      </c>
      <c r="D18" s="755">
        <f>(AC18+AA18+Y18+W18+U18+S18+Q18+O18+M18+K18+I18+G18)</f>
        <v>340260</v>
      </c>
      <c r="E18" s="755">
        <f>(AD18+AB18+Z18+X18+V18+T18+R18+P18+N18+L18+J18+H18)</f>
        <v>2694859.2</v>
      </c>
      <c r="F18" s="1034"/>
      <c r="G18" s="753">
        <v>340260</v>
      </c>
      <c r="H18" s="753">
        <f t="shared" si="1"/>
        <v>2694859.2</v>
      </c>
      <c r="I18" s="753"/>
      <c r="J18" s="753">
        <f t="shared" si="2"/>
        <v>0</v>
      </c>
      <c r="K18" s="753"/>
      <c r="L18" s="753">
        <f t="shared" si="3"/>
        <v>0</v>
      </c>
      <c r="M18" s="753"/>
      <c r="N18" s="753">
        <f t="shared" si="4"/>
        <v>0</v>
      </c>
      <c r="O18" s="753"/>
      <c r="P18" s="753">
        <f t="shared" si="5"/>
        <v>0</v>
      </c>
      <c r="Q18" s="753"/>
      <c r="R18" s="753">
        <f t="shared" si="6"/>
        <v>0</v>
      </c>
      <c r="S18" s="753"/>
      <c r="T18" s="753">
        <f t="shared" si="7"/>
        <v>0</v>
      </c>
      <c r="U18" s="753"/>
      <c r="V18" s="753">
        <f t="shared" si="8"/>
        <v>0</v>
      </c>
      <c r="W18" s="753"/>
      <c r="X18" s="753">
        <f t="shared" si="9"/>
        <v>0</v>
      </c>
      <c r="Y18" s="753"/>
      <c r="Z18" s="753">
        <f t="shared" si="10"/>
        <v>0</v>
      </c>
      <c r="AA18" s="753"/>
      <c r="AB18" s="753">
        <f t="shared" si="11"/>
        <v>0</v>
      </c>
      <c r="AC18" s="754"/>
      <c r="AD18" s="753">
        <f t="shared" si="12"/>
        <v>0</v>
      </c>
    </row>
    <row r="19" spans="1:30" ht="18" customHeight="1" x14ac:dyDescent="0.25">
      <c r="A19" s="1023"/>
      <c r="B19" s="751" t="s">
        <v>517</v>
      </c>
      <c r="C19" s="752">
        <v>7.92</v>
      </c>
      <c r="D19" s="755">
        <f>(AC19+AA19+Y19+W19+U19+S19+Q19+O19+M19+K19+I19+G19)</f>
        <v>6436041.4141414138</v>
      </c>
      <c r="E19" s="755">
        <f>SUM(C19,H19,J19,L19,N19,P19,R19,T19,V19,X19,Z19,AB19,AD19)</f>
        <v>50973455.920000002</v>
      </c>
      <c r="F19" s="1034"/>
      <c r="G19" s="753">
        <f>H19/7.92</f>
        <v>556334.46969696973</v>
      </c>
      <c r="H19" s="753">
        <v>4406169</v>
      </c>
      <c r="I19" s="753">
        <f>J19/7.92</f>
        <v>420913.38383838383</v>
      </c>
      <c r="J19" s="753">
        <v>3333634</v>
      </c>
      <c r="K19" s="753">
        <f>L19/7.92</f>
        <v>554805.9343434344</v>
      </c>
      <c r="L19" s="753">
        <v>4394063</v>
      </c>
      <c r="M19" s="753">
        <f>N19/7.92</f>
        <v>626933.5858585859</v>
      </c>
      <c r="N19" s="753">
        <v>4965314</v>
      </c>
      <c r="O19" s="753">
        <f>P19/7.92</f>
        <v>650698.86363636365</v>
      </c>
      <c r="P19" s="753">
        <v>5153535</v>
      </c>
      <c r="Q19" s="753">
        <f>R19/7.92</f>
        <v>611258.5858585859</v>
      </c>
      <c r="R19" s="753">
        <v>4841168</v>
      </c>
      <c r="S19" s="753">
        <f>T19/7.92</f>
        <v>574314.89898989897</v>
      </c>
      <c r="T19" s="753">
        <v>4548574</v>
      </c>
      <c r="U19" s="753">
        <f>V19/7.92</f>
        <v>543478.53535353532</v>
      </c>
      <c r="V19" s="753">
        <v>4304350</v>
      </c>
      <c r="W19" s="753">
        <f>X19/7.92</f>
        <v>434777.39898989897</v>
      </c>
      <c r="X19" s="753">
        <v>3443437</v>
      </c>
      <c r="Y19" s="753">
        <f>Z19/7.92</f>
        <v>501056.43939393939</v>
      </c>
      <c r="Z19" s="753">
        <v>3968367</v>
      </c>
      <c r="AA19" s="753">
        <f>AB19/7.92</f>
        <v>554344.94949494954</v>
      </c>
      <c r="AB19" s="753">
        <v>4390412</v>
      </c>
      <c r="AC19" s="753">
        <f>AD19/7.92</f>
        <v>407124.36868686869</v>
      </c>
      <c r="AD19" s="753">
        <v>3224425</v>
      </c>
    </row>
    <row r="20" spans="1:30" ht="18" customHeight="1" x14ac:dyDescent="0.25">
      <c r="A20" s="1024"/>
      <c r="B20" s="751" t="s">
        <v>19</v>
      </c>
      <c r="C20" s="752">
        <v>7.92</v>
      </c>
      <c r="D20" s="1032">
        <f>E18/E19</f>
        <v>5.2867892736749723E-2</v>
      </c>
      <c r="E20" s="1033"/>
      <c r="F20" s="1034"/>
      <c r="G20" s="753"/>
      <c r="H20" s="775">
        <f>H18/H19</f>
        <v>0.61161049428653336</v>
      </c>
      <c r="I20" s="753"/>
      <c r="J20" s="775">
        <f>J18/J19</f>
        <v>0</v>
      </c>
      <c r="K20" s="753"/>
      <c r="L20" s="775">
        <f>L18/L19</f>
        <v>0</v>
      </c>
      <c r="M20" s="753"/>
      <c r="N20" s="775">
        <f>N18/N19</f>
        <v>0</v>
      </c>
      <c r="O20" s="753"/>
      <c r="P20" s="775">
        <f>P18/P19</f>
        <v>0</v>
      </c>
      <c r="Q20" s="753"/>
      <c r="R20" s="775">
        <f>R18/R19</f>
        <v>0</v>
      </c>
      <c r="S20" s="753"/>
      <c r="T20" s="775">
        <f>T18/T19</f>
        <v>0</v>
      </c>
      <c r="U20" s="753"/>
      <c r="V20" s="775">
        <f>V18/V19</f>
        <v>0</v>
      </c>
      <c r="W20" s="753"/>
      <c r="X20" s="775">
        <f>X18/X19</f>
        <v>0</v>
      </c>
      <c r="Y20" s="753"/>
      <c r="Z20" s="775">
        <f>Z18/Z19</f>
        <v>0</v>
      </c>
      <c r="AA20" s="753"/>
      <c r="AB20" s="775">
        <f>AB18/AB19</f>
        <v>0</v>
      </c>
      <c r="AC20" s="754"/>
      <c r="AD20" s="775">
        <f>AD18/AD19</f>
        <v>0</v>
      </c>
    </row>
    <row r="21" spans="1:30" ht="18" customHeight="1" x14ac:dyDescent="0.25">
      <c r="A21" s="1061" t="s">
        <v>514</v>
      </c>
      <c r="B21" s="1062"/>
      <c r="C21" s="1063"/>
      <c r="D21" s="722" t="s">
        <v>511</v>
      </c>
      <c r="E21" s="722" t="s">
        <v>512</v>
      </c>
      <c r="F21" s="833"/>
      <c r="G21" s="722" t="s">
        <v>511</v>
      </c>
      <c r="H21" s="722" t="s">
        <v>512</v>
      </c>
      <c r="I21" s="722" t="s">
        <v>511</v>
      </c>
      <c r="J21" s="722" t="s">
        <v>512</v>
      </c>
      <c r="K21" s="722" t="s">
        <v>511</v>
      </c>
      <c r="L21" s="722" t="s">
        <v>512</v>
      </c>
      <c r="M21" s="722" t="s">
        <v>511</v>
      </c>
      <c r="N21" s="722" t="s">
        <v>512</v>
      </c>
      <c r="O21" s="722" t="s">
        <v>511</v>
      </c>
      <c r="P21" s="722" t="s">
        <v>512</v>
      </c>
      <c r="Q21" s="722" t="s">
        <v>511</v>
      </c>
      <c r="R21" s="722" t="s">
        <v>512</v>
      </c>
      <c r="S21" s="722" t="s">
        <v>511</v>
      </c>
      <c r="T21" s="722" t="s">
        <v>512</v>
      </c>
      <c r="U21" s="722" t="s">
        <v>511</v>
      </c>
      <c r="V21" s="722" t="s">
        <v>512</v>
      </c>
      <c r="W21" s="722" t="s">
        <v>511</v>
      </c>
      <c r="X21" s="722" t="s">
        <v>512</v>
      </c>
      <c r="Y21" s="722" t="s">
        <v>511</v>
      </c>
      <c r="Z21" s="722" t="s">
        <v>512</v>
      </c>
      <c r="AA21" s="722" t="s">
        <v>511</v>
      </c>
      <c r="AB21" s="722" t="s">
        <v>512</v>
      </c>
      <c r="AC21" s="722" t="s">
        <v>511</v>
      </c>
      <c r="AD21" s="722" t="s">
        <v>512</v>
      </c>
    </row>
    <row r="22" spans="1:30" s="717" customFormat="1" ht="18" customHeight="1" x14ac:dyDescent="0.25">
      <c r="A22" s="1064"/>
      <c r="B22" s="1065"/>
      <c r="C22" s="1066"/>
      <c r="D22" s="821">
        <f>SUM(D23,D26,D29,D32,D35,D38,D41,D44,D47,D50,D53,D56)</f>
        <v>63074</v>
      </c>
      <c r="E22" s="821">
        <f>SUM(E23,E26,E29,E32,E35,E38,E41,E44,E47,E50,E53,E56)</f>
        <v>445404.04</v>
      </c>
      <c r="F22" s="821"/>
      <c r="G22" s="821">
        <f t="shared" ref="G22:AD22" si="13">SUM(G23,G26,G29,G32,G35,G38,G41,G44,G47,G50,G53,G56)</f>
        <v>86874</v>
      </c>
      <c r="H22" s="821">
        <f t="shared" si="13"/>
        <v>445404.04</v>
      </c>
      <c r="I22" s="821">
        <f t="shared" si="13"/>
        <v>0</v>
      </c>
      <c r="J22" s="821">
        <f t="shared" si="13"/>
        <v>0</v>
      </c>
      <c r="K22" s="821">
        <f t="shared" si="13"/>
        <v>0</v>
      </c>
      <c r="L22" s="821">
        <f t="shared" si="13"/>
        <v>0</v>
      </c>
      <c r="M22" s="821">
        <f t="shared" si="13"/>
        <v>0</v>
      </c>
      <c r="N22" s="821">
        <f t="shared" si="13"/>
        <v>0</v>
      </c>
      <c r="O22" s="821">
        <f t="shared" si="13"/>
        <v>0</v>
      </c>
      <c r="P22" s="821">
        <f t="shared" si="13"/>
        <v>0</v>
      </c>
      <c r="Q22" s="821">
        <f t="shared" si="13"/>
        <v>0</v>
      </c>
      <c r="R22" s="821">
        <f t="shared" si="13"/>
        <v>0</v>
      </c>
      <c r="S22" s="821">
        <f t="shared" si="13"/>
        <v>0</v>
      </c>
      <c r="T22" s="821">
        <f t="shared" si="13"/>
        <v>0</v>
      </c>
      <c r="U22" s="821">
        <f t="shared" si="13"/>
        <v>0</v>
      </c>
      <c r="V22" s="821">
        <f t="shared" si="13"/>
        <v>0</v>
      </c>
      <c r="W22" s="821">
        <f t="shared" si="13"/>
        <v>0</v>
      </c>
      <c r="X22" s="821">
        <f t="shared" si="13"/>
        <v>0</v>
      </c>
      <c r="Y22" s="821">
        <f t="shared" si="13"/>
        <v>0</v>
      </c>
      <c r="Z22" s="821">
        <f t="shared" si="13"/>
        <v>0</v>
      </c>
      <c r="AA22" s="821">
        <f t="shared" si="13"/>
        <v>0</v>
      </c>
      <c r="AB22" s="821">
        <f t="shared" si="13"/>
        <v>0</v>
      </c>
      <c r="AC22" s="821">
        <f t="shared" si="13"/>
        <v>0</v>
      </c>
      <c r="AD22" s="821">
        <f t="shared" si="13"/>
        <v>0</v>
      </c>
    </row>
    <row r="23" spans="1:30" ht="18" customHeight="1" x14ac:dyDescent="0.25">
      <c r="A23" s="1025" t="s">
        <v>505</v>
      </c>
      <c r="B23" s="784" t="s">
        <v>516</v>
      </c>
      <c r="C23" s="785">
        <v>6.6</v>
      </c>
      <c r="D23" s="761">
        <f>(AC23+AA23+Y23+W23+U23+S23+Q23+O23+M23+K23+I23+G23)</f>
        <v>59047</v>
      </c>
      <c r="E23" s="761">
        <f>(AD23+AB23+Z23+X23+V23+T23+R23+P23+N23+L23+J23+H23)</f>
        <v>389710.19999999995</v>
      </c>
      <c r="F23" s="1035">
        <f>(E22)/(E24+E27+E30+E33+E36+E39+E42+E45+E51+E54+E57)</f>
        <v>5.3024293405151454E-2</v>
      </c>
      <c r="G23" s="796">
        <v>59047</v>
      </c>
      <c r="H23" s="796">
        <f>C23*G23</f>
        <v>389710.19999999995</v>
      </c>
      <c r="I23" s="796"/>
      <c r="J23" s="796">
        <f>C23*I23</f>
        <v>0</v>
      </c>
      <c r="K23" s="796"/>
      <c r="L23" s="797">
        <f>C23*K23</f>
        <v>0</v>
      </c>
      <c r="M23" s="796"/>
      <c r="N23" s="796">
        <f>C23*M23</f>
        <v>0</v>
      </c>
      <c r="O23" s="796"/>
      <c r="P23" s="796">
        <f>C23*O23</f>
        <v>0</v>
      </c>
      <c r="Q23" s="796"/>
      <c r="R23" s="796">
        <f>C23*Q23</f>
        <v>0</v>
      </c>
      <c r="S23" s="796"/>
      <c r="T23" s="796">
        <f>C23*S23</f>
        <v>0</v>
      </c>
      <c r="U23" s="796"/>
      <c r="V23" s="796">
        <f>C23*U23</f>
        <v>0</v>
      </c>
      <c r="W23" s="796"/>
      <c r="X23" s="796">
        <f>C23*W23</f>
        <v>0</v>
      </c>
      <c r="Y23" s="796"/>
      <c r="Z23" s="796">
        <f>C23*Y23</f>
        <v>0</v>
      </c>
      <c r="AA23" s="796"/>
      <c r="AB23" s="796">
        <f>C23*AA23</f>
        <v>0</v>
      </c>
      <c r="AC23" s="796"/>
      <c r="AD23" s="796">
        <f>C23*AC23</f>
        <v>0</v>
      </c>
    </row>
    <row r="24" spans="1:30" ht="18" customHeight="1" x14ac:dyDescent="0.25">
      <c r="A24" s="1026"/>
      <c r="B24" s="784" t="s">
        <v>517</v>
      </c>
      <c r="C24" s="785">
        <v>6.6</v>
      </c>
      <c r="D24" s="761">
        <f>(AC24+AA24+Y24+W24+U24+S24+Q24+O24+M24+K24+I24+G24)</f>
        <v>606060.6</v>
      </c>
      <c r="E24" s="761">
        <f>SUM(H24,J24,L24,N24,P24,R24,T24,V24,X24,Z24,AB24,AD24)</f>
        <v>3999999.96</v>
      </c>
      <c r="F24" s="1036"/>
      <c r="G24" s="796">
        <v>50505</v>
      </c>
      <c r="H24" s="796">
        <f>G24*$C$24</f>
        <v>333333</v>
      </c>
      <c r="I24" s="796">
        <v>50505</v>
      </c>
      <c r="J24" s="796">
        <f>I24*$C$24</f>
        <v>333333</v>
      </c>
      <c r="K24" s="796">
        <v>50505</v>
      </c>
      <c r="L24" s="796">
        <f>K24*$C$24</f>
        <v>333333</v>
      </c>
      <c r="M24" s="796">
        <v>50505</v>
      </c>
      <c r="N24" s="796">
        <f>M24*$C$24</f>
        <v>333333</v>
      </c>
      <c r="O24" s="796">
        <v>50505</v>
      </c>
      <c r="P24" s="796">
        <f>O24*$C$24</f>
        <v>333333</v>
      </c>
      <c r="Q24" s="796">
        <v>50505</v>
      </c>
      <c r="R24" s="796">
        <f>Q24*$C$24</f>
        <v>333333</v>
      </c>
      <c r="S24" s="796">
        <v>50505</v>
      </c>
      <c r="T24" s="796">
        <f>S24*$C$24</f>
        <v>333333</v>
      </c>
      <c r="U24" s="796">
        <v>50505</v>
      </c>
      <c r="V24" s="796">
        <f>U24*$C$24</f>
        <v>333333</v>
      </c>
      <c r="W24" s="796">
        <v>50505</v>
      </c>
      <c r="X24" s="796">
        <f>W24*$C$24</f>
        <v>333333</v>
      </c>
      <c r="Y24" s="796">
        <v>50505</v>
      </c>
      <c r="Z24" s="796">
        <f>Y24*$C$24</f>
        <v>333333</v>
      </c>
      <c r="AA24" s="796">
        <v>50505</v>
      </c>
      <c r="AB24" s="796">
        <f>AA24*$C$24</f>
        <v>333333</v>
      </c>
      <c r="AC24" s="796">
        <v>50505.599999999999</v>
      </c>
      <c r="AD24" s="796">
        <f>AC24*$C$24</f>
        <v>333336.95999999996</v>
      </c>
    </row>
    <row r="25" spans="1:30" ht="18" customHeight="1" x14ac:dyDescent="0.25">
      <c r="A25" s="1027"/>
      <c r="B25" s="784" t="s">
        <v>19</v>
      </c>
      <c r="C25" s="785">
        <v>6.6</v>
      </c>
      <c r="D25" s="1037">
        <v>0</v>
      </c>
      <c r="E25" s="1038"/>
      <c r="F25" s="1036"/>
      <c r="G25" s="796"/>
      <c r="H25" s="837">
        <f>H23/H24</f>
        <v>1.1691317691317691</v>
      </c>
      <c r="I25" s="796"/>
      <c r="J25" s="838">
        <f>J23/J24</f>
        <v>0</v>
      </c>
      <c r="K25" s="796"/>
      <c r="L25" s="838">
        <f>L23/L24</f>
        <v>0</v>
      </c>
      <c r="M25" s="796"/>
      <c r="N25" s="838">
        <f>N23/N24</f>
        <v>0</v>
      </c>
      <c r="O25" s="796"/>
      <c r="P25" s="838">
        <f>P23/P24</f>
        <v>0</v>
      </c>
      <c r="Q25" s="796"/>
      <c r="R25" s="838">
        <f>R23/R24</f>
        <v>0</v>
      </c>
      <c r="S25" s="796"/>
      <c r="T25" s="838">
        <f>T23/T24</f>
        <v>0</v>
      </c>
      <c r="U25" s="796"/>
      <c r="V25" s="838">
        <f>V23/V24</f>
        <v>0</v>
      </c>
      <c r="W25" s="796"/>
      <c r="X25" s="838">
        <f>X23/X24</f>
        <v>0</v>
      </c>
      <c r="Y25" s="796"/>
      <c r="Z25" s="838">
        <f>Z23/Z24</f>
        <v>0</v>
      </c>
      <c r="AA25" s="796"/>
      <c r="AB25" s="838">
        <f>AB23/AB24</f>
        <v>0</v>
      </c>
      <c r="AC25" s="796"/>
      <c r="AD25" s="838">
        <f>AD23/AD24</f>
        <v>0</v>
      </c>
    </row>
    <row r="26" spans="1:30" ht="18" customHeight="1" x14ac:dyDescent="0.25">
      <c r="A26" s="1025" t="s">
        <v>510</v>
      </c>
      <c r="B26" s="784" t="s">
        <v>516</v>
      </c>
      <c r="C26" s="785">
        <v>7.92</v>
      </c>
      <c r="D26" s="761">
        <f>(AC26+AA26+Y26+W26+U26+S26+Q26+O26+M26+K26+I26+G26)</f>
        <v>0</v>
      </c>
      <c r="E26" s="761">
        <f>(AD26+AB26+Z26+X26+V26+T26+R26+P26+N26+L26+J26+H26)</f>
        <v>0</v>
      </c>
      <c r="F26" s="1036"/>
      <c r="G26" s="758">
        <v>0</v>
      </c>
      <c r="H26" s="796">
        <f>C26*G26</f>
        <v>0</v>
      </c>
      <c r="I26" s="758"/>
      <c r="J26" s="796">
        <f t="shared" ref="J26:J44" si="14">C26*I26</f>
        <v>0</v>
      </c>
      <c r="K26" s="758"/>
      <c r="L26" s="797">
        <f t="shared" ref="L26:L44" si="15">C26*K26</f>
        <v>0</v>
      </c>
      <c r="M26" s="758"/>
      <c r="N26" s="796">
        <f t="shared" ref="N26:N44" si="16">C26*M26</f>
        <v>0</v>
      </c>
      <c r="O26" s="758"/>
      <c r="P26" s="796">
        <f t="shared" ref="P26:P44" si="17">C26*O26</f>
        <v>0</v>
      </c>
      <c r="Q26" s="758"/>
      <c r="R26" s="796">
        <f t="shared" ref="R26:R44" si="18">C26*Q26</f>
        <v>0</v>
      </c>
      <c r="S26" s="758"/>
      <c r="T26" s="796">
        <f t="shared" ref="T26:T44" si="19">C26*S26</f>
        <v>0</v>
      </c>
      <c r="U26" s="758"/>
      <c r="V26" s="796">
        <f t="shared" ref="V26:V44" si="20">C26*U26</f>
        <v>0</v>
      </c>
      <c r="W26" s="758"/>
      <c r="X26" s="796">
        <f t="shared" ref="X26:X44" si="21">C26*W26</f>
        <v>0</v>
      </c>
      <c r="Y26" s="758"/>
      <c r="Z26" s="796">
        <f t="shared" ref="Z26:Z44" si="22">C26*Y26</f>
        <v>0</v>
      </c>
      <c r="AA26" s="758"/>
      <c r="AB26" s="796">
        <f t="shared" ref="AB26:AB44" si="23">C26*AA26</f>
        <v>0</v>
      </c>
      <c r="AC26" s="760"/>
      <c r="AD26" s="796">
        <f t="shared" ref="AD26:AD44" si="24">C26*AC26</f>
        <v>0</v>
      </c>
    </row>
    <row r="27" spans="1:30" ht="18" customHeight="1" x14ac:dyDescent="0.25">
      <c r="A27" s="1026"/>
      <c r="B27" s="784" t="s">
        <v>517</v>
      </c>
      <c r="C27" s="785">
        <v>7.92</v>
      </c>
      <c r="D27" s="761">
        <f>(AC27+AA27+Y27+W27+U27+S27+Q27+O27+M27+K27+I27+G27)</f>
        <v>328282.8</v>
      </c>
      <c r="E27" s="761">
        <f>(AD27+AB27+Z27+X27+V27+T27+R27+P27+N27+L27+J27+H27)</f>
        <v>2599999.7759999996</v>
      </c>
      <c r="F27" s="1036"/>
      <c r="G27" s="758">
        <v>27357</v>
      </c>
      <c r="H27" s="796">
        <f>G27*$C$27</f>
        <v>216667.44</v>
      </c>
      <c r="I27" s="758">
        <v>27357</v>
      </c>
      <c r="J27" s="796">
        <f>I27*$C$27</f>
        <v>216667.44</v>
      </c>
      <c r="K27" s="758">
        <v>27357</v>
      </c>
      <c r="L27" s="796">
        <f>K27*$C$27</f>
        <v>216667.44</v>
      </c>
      <c r="M27" s="758">
        <v>27357</v>
      </c>
      <c r="N27" s="796">
        <f>M27*$C$27</f>
        <v>216667.44</v>
      </c>
      <c r="O27" s="758">
        <v>27357</v>
      </c>
      <c r="P27" s="796">
        <f>O27*$C$27</f>
        <v>216667.44</v>
      </c>
      <c r="Q27" s="758">
        <v>27357</v>
      </c>
      <c r="R27" s="796">
        <f>Q27*$C$27</f>
        <v>216667.44</v>
      </c>
      <c r="S27" s="758">
        <v>27357</v>
      </c>
      <c r="T27" s="796">
        <f>S27*$C$27</f>
        <v>216667.44</v>
      </c>
      <c r="U27" s="758">
        <v>27357</v>
      </c>
      <c r="V27" s="796">
        <f>U27*$C$27</f>
        <v>216667.44</v>
      </c>
      <c r="W27" s="758">
        <v>27357</v>
      </c>
      <c r="X27" s="796">
        <f>W27*$C$27</f>
        <v>216667.44</v>
      </c>
      <c r="Y27" s="758">
        <v>27357</v>
      </c>
      <c r="Z27" s="796">
        <f>Y27*$C$27</f>
        <v>216667.44</v>
      </c>
      <c r="AA27" s="758">
        <v>27357</v>
      </c>
      <c r="AB27" s="796">
        <f>AA27*$C$27</f>
        <v>216667.44</v>
      </c>
      <c r="AC27" s="786">
        <v>27355.8</v>
      </c>
      <c r="AD27" s="796">
        <f>AC27*$C$27</f>
        <v>216657.93599999999</v>
      </c>
    </row>
    <row r="28" spans="1:30" ht="18" customHeight="1" x14ac:dyDescent="0.25">
      <c r="A28" s="1027"/>
      <c r="B28" s="784" t="s">
        <v>19</v>
      </c>
      <c r="C28" s="785">
        <v>7.92</v>
      </c>
      <c r="D28" s="1037">
        <f>E26/E27</f>
        <v>0</v>
      </c>
      <c r="E28" s="1038"/>
      <c r="F28" s="1036"/>
      <c r="G28" s="758"/>
      <c r="H28" s="836">
        <f>H26/H27</f>
        <v>0</v>
      </c>
      <c r="I28" s="758"/>
      <c r="J28" s="836">
        <f>J26/J27</f>
        <v>0</v>
      </c>
      <c r="K28" s="758"/>
      <c r="L28" s="836">
        <f>L26/L27</f>
        <v>0</v>
      </c>
      <c r="M28" s="758"/>
      <c r="N28" s="836">
        <f>N26/N27</f>
        <v>0</v>
      </c>
      <c r="O28" s="758"/>
      <c r="P28" s="836">
        <f>P26/P27</f>
        <v>0</v>
      </c>
      <c r="Q28" s="758"/>
      <c r="R28" s="836">
        <f>R26/R27</f>
        <v>0</v>
      </c>
      <c r="S28" s="758"/>
      <c r="T28" s="836">
        <f>T26/T27</f>
        <v>0</v>
      </c>
      <c r="U28" s="758"/>
      <c r="V28" s="836">
        <f>V26/V27</f>
        <v>0</v>
      </c>
      <c r="W28" s="758"/>
      <c r="X28" s="836">
        <f>X26/X27</f>
        <v>0</v>
      </c>
      <c r="Y28" s="758"/>
      <c r="Z28" s="836">
        <f>Z26/Z27</f>
        <v>0</v>
      </c>
      <c r="AA28" s="758"/>
      <c r="AB28" s="836">
        <f>AB26/AB27</f>
        <v>0</v>
      </c>
      <c r="AC28" s="760"/>
      <c r="AD28" s="836">
        <f>AD26/AD27</f>
        <v>0</v>
      </c>
    </row>
    <row r="29" spans="1:30" ht="18" customHeight="1" x14ac:dyDescent="0.25">
      <c r="A29" s="1004" t="s">
        <v>508</v>
      </c>
      <c r="B29" s="776" t="s">
        <v>516</v>
      </c>
      <c r="C29" s="777">
        <v>7.92</v>
      </c>
      <c r="D29" s="782">
        <f>(AC29+AA29+Y29+W29+U29+S29+Q29+O29+M29+K29+I29+G29)</f>
        <v>1996</v>
      </c>
      <c r="E29" s="782">
        <f>(AD29+AB29+Z29+X29+V29+T29+R29+P29+N29+L29+J29+H29)</f>
        <v>15808.32</v>
      </c>
      <c r="F29" s="1036"/>
      <c r="G29" s="778">
        <v>1996</v>
      </c>
      <c r="H29" s="779">
        <f t="shared" ref="H29:H44" si="25">C29*G29</f>
        <v>15808.32</v>
      </c>
      <c r="I29" s="778"/>
      <c r="J29" s="779">
        <f t="shared" si="14"/>
        <v>0</v>
      </c>
      <c r="K29" s="778"/>
      <c r="L29" s="780">
        <f t="shared" si="15"/>
        <v>0</v>
      </c>
      <c r="M29" s="778"/>
      <c r="N29" s="779">
        <f t="shared" si="16"/>
        <v>0</v>
      </c>
      <c r="O29" s="778"/>
      <c r="P29" s="779">
        <f t="shared" si="17"/>
        <v>0</v>
      </c>
      <c r="Q29" s="778"/>
      <c r="R29" s="779">
        <f t="shared" si="18"/>
        <v>0</v>
      </c>
      <c r="S29" s="778"/>
      <c r="T29" s="779">
        <f t="shared" si="19"/>
        <v>0</v>
      </c>
      <c r="U29" s="778"/>
      <c r="V29" s="779">
        <f t="shared" si="20"/>
        <v>0</v>
      </c>
      <c r="W29" s="778"/>
      <c r="X29" s="779">
        <f t="shared" si="21"/>
        <v>0</v>
      </c>
      <c r="Y29" s="778"/>
      <c r="Z29" s="779">
        <f t="shared" si="22"/>
        <v>0</v>
      </c>
      <c r="AA29" s="778"/>
      <c r="AB29" s="779">
        <f t="shared" si="23"/>
        <v>0</v>
      </c>
      <c r="AC29" s="781"/>
      <c r="AD29" s="779">
        <f t="shared" si="24"/>
        <v>0</v>
      </c>
    </row>
    <row r="30" spans="1:30" ht="18" customHeight="1" x14ac:dyDescent="0.25">
      <c r="A30" s="1005"/>
      <c r="B30" s="776" t="s">
        <v>517</v>
      </c>
      <c r="C30" s="777">
        <v>7.92</v>
      </c>
      <c r="D30" s="782">
        <f>(AC30+AA30+Y30+W30+U30+S30+Q30+O30+M30+K30+I30+G30)</f>
        <v>6060.6</v>
      </c>
      <c r="E30" s="782">
        <f>(AD30+AB30+Z30+X30+V30+T30+R30+P30+N30+L30+J30+H30)</f>
        <v>47999.952000000005</v>
      </c>
      <c r="F30" s="1036"/>
      <c r="G30" s="778">
        <v>500</v>
      </c>
      <c r="H30" s="779">
        <f>G30*$C$30</f>
        <v>3960</v>
      </c>
      <c r="I30" s="778">
        <v>500</v>
      </c>
      <c r="J30" s="779">
        <f>I30*$C$30</f>
        <v>3960</v>
      </c>
      <c r="K30" s="778">
        <v>500</v>
      </c>
      <c r="L30" s="779">
        <f>K30*$C$30</f>
        <v>3960</v>
      </c>
      <c r="M30" s="778">
        <v>500</v>
      </c>
      <c r="N30" s="779">
        <f>M30*$C$30</f>
        <v>3960</v>
      </c>
      <c r="O30" s="778">
        <v>500</v>
      </c>
      <c r="P30" s="779">
        <f>O30*$C$30</f>
        <v>3960</v>
      </c>
      <c r="Q30" s="778">
        <v>500</v>
      </c>
      <c r="R30" s="779">
        <f>Q30*$C$30</f>
        <v>3960</v>
      </c>
      <c r="S30" s="778">
        <v>500</v>
      </c>
      <c r="T30" s="779">
        <f>S30*$C$30</f>
        <v>3960</v>
      </c>
      <c r="U30" s="778">
        <v>500</v>
      </c>
      <c r="V30" s="779">
        <f>U30*$C$30</f>
        <v>3960</v>
      </c>
      <c r="W30" s="778">
        <v>500</v>
      </c>
      <c r="X30" s="779">
        <f>W30*$C$30</f>
        <v>3960</v>
      </c>
      <c r="Y30" s="778">
        <v>500</v>
      </c>
      <c r="Z30" s="779">
        <f>Y30*$C$30</f>
        <v>3960</v>
      </c>
      <c r="AA30" s="778">
        <v>500</v>
      </c>
      <c r="AB30" s="779">
        <f>AA30*$C$30</f>
        <v>3960</v>
      </c>
      <c r="AC30" s="778">
        <v>560.6</v>
      </c>
      <c r="AD30" s="779">
        <f>AC30*$C$30</f>
        <v>4439.9520000000002</v>
      </c>
    </row>
    <row r="31" spans="1:30" ht="18" customHeight="1" x14ac:dyDescent="0.25">
      <c r="A31" s="1006"/>
      <c r="B31" s="776" t="s">
        <v>19</v>
      </c>
      <c r="C31" s="777">
        <v>7.92</v>
      </c>
      <c r="D31" s="1039">
        <f>E29/E30</f>
        <v>0.32934032934032931</v>
      </c>
      <c r="E31" s="1040"/>
      <c r="F31" s="1036"/>
      <c r="G31" s="778"/>
      <c r="H31" s="783">
        <f>H29/H30</f>
        <v>3.992</v>
      </c>
      <c r="I31" s="778"/>
      <c r="J31" s="783">
        <f>J29/J30</f>
        <v>0</v>
      </c>
      <c r="K31" s="778"/>
      <c r="L31" s="783">
        <f>L29/L30</f>
        <v>0</v>
      </c>
      <c r="M31" s="778"/>
      <c r="N31" s="783">
        <f>N29/N30</f>
        <v>0</v>
      </c>
      <c r="O31" s="778"/>
      <c r="P31" s="783">
        <f>P29/P30</f>
        <v>0</v>
      </c>
      <c r="Q31" s="778"/>
      <c r="R31" s="783">
        <f>R29/R30</f>
        <v>0</v>
      </c>
      <c r="S31" s="778"/>
      <c r="T31" s="783">
        <f>T29/T30</f>
        <v>0</v>
      </c>
      <c r="U31" s="778"/>
      <c r="V31" s="783">
        <f>V29/V30</f>
        <v>0</v>
      </c>
      <c r="W31" s="778"/>
      <c r="X31" s="783">
        <f>X29/X30</f>
        <v>0</v>
      </c>
      <c r="Y31" s="778"/>
      <c r="Z31" s="783">
        <f>Z29/Z30</f>
        <v>0</v>
      </c>
      <c r="AA31" s="778"/>
      <c r="AB31" s="783">
        <f>AB29/AB30</f>
        <v>0</v>
      </c>
      <c r="AC31" s="781"/>
      <c r="AD31" s="783">
        <f>AD29/AD30</f>
        <v>0</v>
      </c>
    </row>
    <row r="32" spans="1:30" ht="18" customHeight="1" x14ac:dyDescent="0.25">
      <c r="A32" s="1004" t="s">
        <v>509</v>
      </c>
      <c r="B32" s="776" t="s">
        <v>516</v>
      </c>
      <c r="C32" s="777">
        <v>7.92</v>
      </c>
      <c r="D32" s="782">
        <f>(AC32+AA32+Y32+W32+U32+S32+Q32+O32+M32+K32+I32+G32)</f>
        <v>0</v>
      </c>
      <c r="E32" s="782">
        <f>(AD32+AB32+Z32+X32+V32+T32+R32+P32+N32+L32+J32+H32)</f>
        <v>0</v>
      </c>
      <c r="F32" s="1036"/>
      <c r="G32" s="778">
        <v>0</v>
      </c>
      <c r="H32" s="779">
        <f t="shared" si="25"/>
        <v>0</v>
      </c>
      <c r="I32" s="778"/>
      <c r="J32" s="779">
        <f t="shared" si="14"/>
        <v>0</v>
      </c>
      <c r="K32" s="778"/>
      <c r="L32" s="780">
        <f t="shared" si="15"/>
        <v>0</v>
      </c>
      <c r="M32" s="778"/>
      <c r="N32" s="779">
        <f t="shared" si="16"/>
        <v>0</v>
      </c>
      <c r="O32" s="778"/>
      <c r="P32" s="779">
        <f t="shared" si="17"/>
        <v>0</v>
      </c>
      <c r="Q32" s="778"/>
      <c r="R32" s="779">
        <f t="shared" si="18"/>
        <v>0</v>
      </c>
      <c r="S32" s="778"/>
      <c r="T32" s="779">
        <f t="shared" si="19"/>
        <v>0</v>
      </c>
      <c r="U32" s="778"/>
      <c r="V32" s="779">
        <f t="shared" si="20"/>
        <v>0</v>
      </c>
      <c r="W32" s="778"/>
      <c r="X32" s="779">
        <f t="shared" si="21"/>
        <v>0</v>
      </c>
      <c r="Y32" s="778"/>
      <c r="Z32" s="779">
        <f t="shared" si="22"/>
        <v>0</v>
      </c>
      <c r="AA32" s="778"/>
      <c r="AB32" s="779">
        <f t="shared" si="23"/>
        <v>0</v>
      </c>
      <c r="AC32" s="781"/>
      <c r="AD32" s="779">
        <f t="shared" si="24"/>
        <v>0</v>
      </c>
    </row>
    <row r="33" spans="1:30" ht="18" customHeight="1" x14ac:dyDescent="0.25">
      <c r="A33" s="1005"/>
      <c r="B33" s="776" t="s">
        <v>517</v>
      </c>
      <c r="C33" s="777">
        <v>7.92</v>
      </c>
      <c r="D33" s="782">
        <f>(AC33+AA33+Y33+W33+U33+S33+Q33+O33+M33+K33+I33+G33)</f>
        <v>19191.900000000001</v>
      </c>
      <c r="E33" s="782">
        <f>SUM(H33,J33,L33,N33,P33,R33,T33,V33,X33,Z33,AB33,AD33)</f>
        <v>151999.848</v>
      </c>
      <c r="F33" s="1036"/>
      <c r="G33" s="778">
        <v>1500</v>
      </c>
      <c r="H33" s="779">
        <f>G33*$C$33</f>
        <v>11880</v>
      </c>
      <c r="I33" s="778">
        <v>1500</v>
      </c>
      <c r="J33" s="779">
        <f>I33*$C$33</f>
        <v>11880</v>
      </c>
      <c r="K33" s="778">
        <v>1500</v>
      </c>
      <c r="L33" s="779">
        <f>K33*$C$33</f>
        <v>11880</v>
      </c>
      <c r="M33" s="778">
        <v>1500</v>
      </c>
      <c r="N33" s="779">
        <f>M33*$C$33</f>
        <v>11880</v>
      </c>
      <c r="O33" s="778">
        <v>1500</v>
      </c>
      <c r="P33" s="779">
        <f>O33*$C$33</f>
        <v>11880</v>
      </c>
      <c r="Q33" s="778">
        <v>1500</v>
      </c>
      <c r="R33" s="779">
        <f>Q33*$C$33</f>
        <v>11880</v>
      </c>
      <c r="S33" s="778">
        <v>1500</v>
      </c>
      <c r="T33" s="779">
        <f>S33*$C$33</f>
        <v>11880</v>
      </c>
      <c r="U33" s="778">
        <v>1500</v>
      </c>
      <c r="V33" s="779">
        <f>U33*$C$33</f>
        <v>11880</v>
      </c>
      <c r="W33" s="778">
        <v>1500</v>
      </c>
      <c r="X33" s="779">
        <f>W33*$C$33</f>
        <v>11880</v>
      </c>
      <c r="Y33" s="778">
        <v>1500</v>
      </c>
      <c r="Z33" s="779">
        <f>Y33*$C$33</f>
        <v>11880</v>
      </c>
      <c r="AA33" s="778">
        <v>1500</v>
      </c>
      <c r="AB33" s="779">
        <f>AA33*$C$33</f>
        <v>11880</v>
      </c>
      <c r="AC33" s="778">
        <v>2691.9</v>
      </c>
      <c r="AD33" s="779">
        <f>AC33*$C$33</f>
        <v>21319.848000000002</v>
      </c>
    </row>
    <row r="34" spans="1:30" ht="18" customHeight="1" x14ac:dyDescent="0.25">
      <c r="A34" s="1006"/>
      <c r="B34" s="776" t="s">
        <v>19</v>
      </c>
      <c r="C34" s="777">
        <v>7.92</v>
      </c>
      <c r="D34" s="1039">
        <v>0</v>
      </c>
      <c r="E34" s="1040"/>
      <c r="F34" s="1036"/>
      <c r="G34" s="778"/>
      <c r="H34" s="783">
        <f>H32/H33</f>
        <v>0</v>
      </c>
      <c r="I34" s="778"/>
      <c r="J34" s="783">
        <f>J32/J33</f>
        <v>0</v>
      </c>
      <c r="K34" s="778"/>
      <c r="L34" s="783">
        <f>L32/L33</f>
        <v>0</v>
      </c>
      <c r="M34" s="778"/>
      <c r="N34" s="783">
        <f>N32/N33</f>
        <v>0</v>
      </c>
      <c r="O34" s="778"/>
      <c r="P34" s="783">
        <f>P32/P33</f>
        <v>0</v>
      </c>
      <c r="Q34" s="778"/>
      <c r="R34" s="783">
        <f>R32/R33</f>
        <v>0</v>
      </c>
      <c r="S34" s="778"/>
      <c r="T34" s="783">
        <f>T32/T33</f>
        <v>0</v>
      </c>
      <c r="U34" s="778"/>
      <c r="V34" s="783">
        <f>V32/V33</f>
        <v>0</v>
      </c>
      <c r="W34" s="778"/>
      <c r="X34" s="783">
        <f>X32/X33</f>
        <v>0</v>
      </c>
      <c r="Y34" s="778"/>
      <c r="Z34" s="783">
        <f>Z32/Z33</f>
        <v>0</v>
      </c>
      <c r="AA34" s="778"/>
      <c r="AB34" s="783">
        <f>AB32/AB33</f>
        <v>0</v>
      </c>
      <c r="AC34" s="781"/>
      <c r="AD34" s="783">
        <f>AD32/AD33</f>
        <v>0</v>
      </c>
    </row>
    <row r="35" spans="1:30" ht="18" customHeight="1" x14ac:dyDescent="0.25">
      <c r="A35" s="1007" t="s">
        <v>493</v>
      </c>
      <c r="B35" s="743" t="s">
        <v>516</v>
      </c>
      <c r="C35" s="744">
        <v>7.92</v>
      </c>
      <c r="D35" s="749">
        <f>(AC35+AA35+Y35+W35+U35+S35+Q35+O35+M35+K35+I35+G35)</f>
        <v>0</v>
      </c>
      <c r="E35" s="749">
        <f>(AD35+AB35+Z35+X35+V35+T35+R35+P35+N35+L35+J35+H35)</f>
        <v>0</v>
      </c>
      <c r="F35" s="1036"/>
      <c r="G35" s="745">
        <v>0</v>
      </c>
      <c r="H35" s="746">
        <f t="shared" si="25"/>
        <v>0</v>
      </c>
      <c r="I35" s="745"/>
      <c r="J35" s="746">
        <f>C35*I35</f>
        <v>0</v>
      </c>
      <c r="K35" s="745"/>
      <c r="L35" s="747">
        <f>C35*K35</f>
        <v>0</v>
      </c>
      <c r="M35" s="745"/>
      <c r="N35" s="746">
        <f t="shared" si="16"/>
        <v>0</v>
      </c>
      <c r="O35" s="745"/>
      <c r="P35" s="746">
        <f t="shared" si="17"/>
        <v>0</v>
      </c>
      <c r="Q35" s="745"/>
      <c r="R35" s="746">
        <f t="shared" si="18"/>
        <v>0</v>
      </c>
      <c r="S35" s="745"/>
      <c r="T35" s="746">
        <f t="shared" si="19"/>
        <v>0</v>
      </c>
      <c r="U35" s="745"/>
      <c r="V35" s="746">
        <f t="shared" si="20"/>
        <v>0</v>
      </c>
      <c r="W35" s="745"/>
      <c r="X35" s="746">
        <f t="shared" si="21"/>
        <v>0</v>
      </c>
      <c r="Y35" s="745"/>
      <c r="Z35" s="746">
        <f t="shared" si="22"/>
        <v>0</v>
      </c>
      <c r="AA35" s="745"/>
      <c r="AB35" s="746">
        <f t="shared" si="23"/>
        <v>0</v>
      </c>
      <c r="AC35" s="748"/>
      <c r="AD35" s="746">
        <f t="shared" si="24"/>
        <v>0</v>
      </c>
    </row>
    <row r="36" spans="1:30" ht="18" customHeight="1" x14ac:dyDescent="0.25">
      <c r="A36" s="1008"/>
      <c r="B36" s="743" t="s">
        <v>517</v>
      </c>
      <c r="C36" s="744">
        <v>7.92</v>
      </c>
      <c r="D36" s="749">
        <f>(AC36+AA36+Y36+W36+U36+S36+Q36+O36+M36+K36+I36+G36)</f>
        <v>0</v>
      </c>
      <c r="E36" s="749">
        <v>0</v>
      </c>
      <c r="F36" s="1036"/>
      <c r="G36" s="745"/>
      <c r="H36" s="746">
        <v>0</v>
      </c>
      <c r="I36" s="745"/>
      <c r="J36" s="746">
        <v>0</v>
      </c>
      <c r="K36" s="745"/>
      <c r="L36" s="746">
        <v>0</v>
      </c>
      <c r="M36" s="745"/>
      <c r="N36" s="746">
        <v>0</v>
      </c>
      <c r="O36" s="745"/>
      <c r="P36" s="746">
        <v>0</v>
      </c>
      <c r="Q36" s="745"/>
      <c r="R36" s="746">
        <v>0</v>
      </c>
      <c r="S36" s="745"/>
      <c r="T36" s="746">
        <v>0</v>
      </c>
      <c r="U36" s="745"/>
      <c r="V36" s="746">
        <v>0</v>
      </c>
      <c r="W36" s="745"/>
      <c r="X36" s="746">
        <v>0</v>
      </c>
      <c r="Y36" s="745"/>
      <c r="Z36" s="746">
        <v>0</v>
      </c>
      <c r="AA36" s="745"/>
      <c r="AB36" s="746">
        <v>0</v>
      </c>
      <c r="AC36" s="748"/>
      <c r="AD36" s="746">
        <v>0</v>
      </c>
    </row>
    <row r="37" spans="1:30" ht="18" customHeight="1" x14ac:dyDescent="0.25">
      <c r="A37" s="1009"/>
      <c r="B37" s="743" t="s">
        <v>19</v>
      </c>
      <c r="C37" s="744">
        <v>7.92</v>
      </c>
      <c r="D37" s="1041">
        <v>0</v>
      </c>
      <c r="E37" s="1042"/>
      <c r="F37" s="1036"/>
      <c r="G37" s="745"/>
      <c r="H37" s="750" t="e">
        <f>H35/H36</f>
        <v>#DIV/0!</v>
      </c>
      <c r="I37" s="745"/>
      <c r="J37" s="750" t="e">
        <f>J35/J36</f>
        <v>#DIV/0!</v>
      </c>
      <c r="K37" s="745"/>
      <c r="L37" s="750" t="e">
        <f>L35/L36</f>
        <v>#DIV/0!</v>
      </c>
      <c r="M37" s="745"/>
      <c r="N37" s="750" t="e">
        <f>N35/N36</f>
        <v>#DIV/0!</v>
      </c>
      <c r="O37" s="745"/>
      <c r="P37" s="750" t="e">
        <f>P35/P36</f>
        <v>#DIV/0!</v>
      </c>
      <c r="Q37" s="745"/>
      <c r="R37" s="750" t="e">
        <f>R35/R36</f>
        <v>#DIV/0!</v>
      </c>
      <c r="S37" s="745"/>
      <c r="T37" s="750" t="e">
        <f>T35/T36</f>
        <v>#DIV/0!</v>
      </c>
      <c r="U37" s="745"/>
      <c r="V37" s="750" t="e">
        <f>V35/V36</f>
        <v>#DIV/0!</v>
      </c>
      <c r="W37" s="745"/>
      <c r="X37" s="750" t="e">
        <f>X35/X36</f>
        <v>#DIV/0!</v>
      </c>
      <c r="Y37" s="745"/>
      <c r="Z37" s="750" t="e">
        <f>Z35/Z36</f>
        <v>#DIV/0!</v>
      </c>
      <c r="AA37" s="745"/>
      <c r="AB37" s="750" t="e">
        <f>AB35/AB36</f>
        <v>#DIV/0!</v>
      </c>
      <c r="AC37" s="748"/>
      <c r="AD37" s="750" t="e">
        <f>AD35/AD36</f>
        <v>#DIV/0!</v>
      </c>
    </row>
    <row r="38" spans="1:30" ht="18" customHeight="1" x14ac:dyDescent="0.25">
      <c r="A38" s="1010" t="s">
        <v>494</v>
      </c>
      <c r="B38" s="743" t="s">
        <v>516</v>
      </c>
      <c r="C38" s="744">
        <v>7.92</v>
      </c>
      <c r="D38" s="749">
        <f>(AC38+AA38+Y38+W38+U38+S38+Q38+O38+M38+K38+I38+G38)</f>
        <v>0</v>
      </c>
      <c r="E38" s="749">
        <f>(AD38+AB38+Z38+X38+V38+T38+R38+P38+N38+L38+J38+H38)</f>
        <v>0</v>
      </c>
      <c r="F38" s="1036"/>
      <c r="G38" s="745">
        <v>0</v>
      </c>
      <c r="H38" s="746">
        <f t="shared" si="25"/>
        <v>0</v>
      </c>
      <c r="I38" s="745"/>
      <c r="J38" s="746">
        <f t="shared" si="14"/>
        <v>0</v>
      </c>
      <c r="K38" s="745"/>
      <c r="L38" s="747">
        <f t="shared" si="15"/>
        <v>0</v>
      </c>
      <c r="M38" s="745"/>
      <c r="N38" s="746">
        <f t="shared" si="16"/>
        <v>0</v>
      </c>
      <c r="O38" s="745"/>
      <c r="P38" s="746">
        <f t="shared" si="17"/>
        <v>0</v>
      </c>
      <c r="Q38" s="745"/>
      <c r="R38" s="746">
        <f t="shared" si="18"/>
        <v>0</v>
      </c>
      <c r="S38" s="745"/>
      <c r="T38" s="746">
        <f t="shared" si="19"/>
        <v>0</v>
      </c>
      <c r="U38" s="745"/>
      <c r="V38" s="746">
        <f t="shared" si="20"/>
        <v>0</v>
      </c>
      <c r="W38" s="745"/>
      <c r="X38" s="746">
        <f t="shared" si="21"/>
        <v>0</v>
      </c>
      <c r="Y38" s="745"/>
      <c r="Z38" s="746">
        <f t="shared" si="22"/>
        <v>0</v>
      </c>
      <c r="AA38" s="745"/>
      <c r="AB38" s="746">
        <f t="shared" si="23"/>
        <v>0</v>
      </c>
      <c r="AC38" s="748"/>
      <c r="AD38" s="746">
        <f t="shared" si="24"/>
        <v>0</v>
      </c>
    </row>
    <row r="39" spans="1:30" ht="18" customHeight="1" x14ac:dyDescent="0.25">
      <c r="A39" s="1011"/>
      <c r="B39" s="743" t="s">
        <v>517</v>
      </c>
      <c r="C39" s="744">
        <v>7.92</v>
      </c>
      <c r="D39" s="749">
        <f>(AC39+AA39+Y39+W39+U39+S39+Q39+O39+M39+K39+I39+G39)</f>
        <v>0</v>
      </c>
      <c r="E39" s="749">
        <v>0</v>
      </c>
      <c r="F39" s="1036"/>
      <c r="G39" s="745"/>
      <c r="H39" s="746">
        <v>0</v>
      </c>
      <c r="I39" s="745"/>
      <c r="J39" s="746">
        <v>0</v>
      </c>
      <c r="K39" s="745"/>
      <c r="L39" s="746">
        <v>0</v>
      </c>
      <c r="M39" s="745"/>
      <c r="N39" s="746">
        <v>0</v>
      </c>
      <c r="O39" s="745"/>
      <c r="P39" s="746">
        <v>0</v>
      </c>
      <c r="Q39" s="745"/>
      <c r="R39" s="746">
        <v>0</v>
      </c>
      <c r="S39" s="745"/>
      <c r="T39" s="746">
        <v>0</v>
      </c>
      <c r="U39" s="745"/>
      <c r="V39" s="746">
        <v>0</v>
      </c>
      <c r="W39" s="745"/>
      <c r="X39" s="746">
        <v>0</v>
      </c>
      <c r="Y39" s="745"/>
      <c r="Z39" s="746">
        <v>0</v>
      </c>
      <c r="AA39" s="745"/>
      <c r="AB39" s="746">
        <v>0</v>
      </c>
      <c r="AC39" s="748"/>
      <c r="AD39" s="746">
        <v>0</v>
      </c>
    </row>
    <row r="40" spans="1:30" ht="18" customHeight="1" x14ac:dyDescent="0.25">
      <c r="A40" s="1012"/>
      <c r="B40" s="743" t="s">
        <v>19</v>
      </c>
      <c r="C40" s="744">
        <v>7.92</v>
      </c>
      <c r="D40" s="1041">
        <v>0</v>
      </c>
      <c r="E40" s="1042"/>
      <c r="F40" s="1036"/>
      <c r="G40" s="745"/>
      <c r="H40" s="750" t="e">
        <f>H38/H39</f>
        <v>#DIV/0!</v>
      </c>
      <c r="I40" s="745"/>
      <c r="J40" s="750" t="e">
        <f>J38/J39</f>
        <v>#DIV/0!</v>
      </c>
      <c r="K40" s="745"/>
      <c r="L40" s="750" t="e">
        <f>L38/L39</f>
        <v>#DIV/0!</v>
      </c>
      <c r="M40" s="745"/>
      <c r="N40" s="750" t="e">
        <f>N38/N39</f>
        <v>#DIV/0!</v>
      </c>
      <c r="O40" s="745"/>
      <c r="P40" s="750" t="e">
        <f>P38/P39</f>
        <v>#DIV/0!</v>
      </c>
      <c r="Q40" s="745"/>
      <c r="R40" s="750" t="e">
        <f>R38/R39</f>
        <v>#DIV/0!</v>
      </c>
      <c r="S40" s="745"/>
      <c r="T40" s="750" t="e">
        <f>T38/T39</f>
        <v>#DIV/0!</v>
      </c>
      <c r="U40" s="745"/>
      <c r="V40" s="750" t="e">
        <f>V38/V39</f>
        <v>#DIV/0!</v>
      </c>
      <c r="W40" s="745"/>
      <c r="X40" s="750" t="e">
        <f>X38/X39</f>
        <v>#DIV/0!</v>
      </c>
      <c r="Y40" s="745"/>
      <c r="Z40" s="750" t="e">
        <f>Z38/Z39</f>
        <v>#DIV/0!</v>
      </c>
      <c r="AA40" s="745"/>
      <c r="AB40" s="750" t="e">
        <f>AB38/AB39</f>
        <v>#DIV/0!</v>
      </c>
      <c r="AC40" s="748"/>
      <c r="AD40" s="750" t="e">
        <f>AD38/AD39</f>
        <v>#DIV/0!</v>
      </c>
    </row>
    <row r="41" spans="1:30" ht="18" customHeight="1" x14ac:dyDescent="0.25">
      <c r="A41" s="1013" t="s">
        <v>507</v>
      </c>
      <c r="B41" s="737" t="s">
        <v>516</v>
      </c>
      <c r="C41" s="738">
        <v>7.92</v>
      </c>
      <c r="D41" s="741">
        <f>(AC41+AA41+Y41+W41+U41+S41+Q41+O41+M41+K41+I41+G41)</f>
        <v>0</v>
      </c>
      <c r="E41" s="741">
        <f>(AD41+AB41+Z41+X41+V41+T41+R41+P41+N41+L41+J41+H41)</f>
        <v>0</v>
      </c>
      <c r="F41" s="1036"/>
      <c r="G41" s="742">
        <v>0</v>
      </c>
      <c r="H41" s="739">
        <f t="shared" si="25"/>
        <v>0</v>
      </c>
      <c r="I41" s="742"/>
      <c r="J41" s="739">
        <f t="shared" si="14"/>
        <v>0</v>
      </c>
      <c r="K41" s="742"/>
      <c r="L41" s="740">
        <f t="shared" si="15"/>
        <v>0</v>
      </c>
      <c r="M41" s="742"/>
      <c r="N41" s="739">
        <f t="shared" si="16"/>
        <v>0</v>
      </c>
      <c r="O41" s="742"/>
      <c r="P41" s="739">
        <f t="shared" si="17"/>
        <v>0</v>
      </c>
      <c r="Q41" s="742"/>
      <c r="R41" s="739">
        <f t="shared" si="18"/>
        <v>0</v>
      </c>
      <c r="S41" s="742"/>
      <c r="T41" s="739">
        <f t="shared" si="19"/>
        <v>0</v>
      </c>
      <c r="U41" s="742"/>
      <c r="V41" s="739">
        <f t="shared" si="20"/>
        <v>0</v>
      </c>
      <c r="W41" s="742"/>
      <c r="X41" s="739">
        <f t="shared" si="21"/>
        <v>0</v>
      </c>
      <c r="Y41" s="742"/>
      <c r="Z41" s="739">
        <f t="shared" si="22"/>
        <v>0</v>
      </c>
      <c r="AA41" s="742"/>
      <c r="AB41" s="739">
        <f t="shared" si="23"/>
        <v>0</v>
      </c>
      <c r="AC41" s="839"/>
      <c r="AD41" s="739">
        <f t="shared" si="24"/>
        <v>0</v>
      </c>
    </row>
    <row r="42" spans="1:30" ht="18" customHeight="1" x14ac:dyDescent="0.25">
      <c r="A42" s="1014"/>
      <c r="B42" s="737" t="s">
        <v>517</v>
      </c>
      <c r="C42" s="738">
        <v>7.92</v>
      </c>
      <c r="D42" s="741">
        <f>(AC42+AA42+Y42+W42+U42+S42+Q42+O42+M42+K42+I42+G42)</f>
        <v>0</v>
      </c>
      <c r="E42" s="741">
        <v>0</v>
      </c>
      <c r="F42" s="1036"/>
      <c r="G42" s="742"/>
      <c r="H42" s="739">
        <v>0</v>
      </c>
      <c r="I42" s="742"/>
      <c r="J42" s="739">
        <v>0</v>
      </c>
      <c r="K42" s="742"/>
      <c r="L42" s="739">
        <v>0</v>
      </c>
      <c r="M42" s="742"/>
      <c r="N42" s="739">
        <v>0</v>
      </c>
      <c r="O42" s="742"/>
      <c r="P42" s="739">
        <v>0</v>
      </c>
      <c r="Q42" s="742"/>
      <c r="R42" s="739">
        <v>0</v>
      </c>
      <c r="S42" s="742"/>
      <c r="T42" s="739">
        <v>0</v>
      </c>
      <c r="U42" s="742"/>
      <c r="V42" s="739">
        <v>0</v>
      </c>
      <c r="W42" s="742"/>
      <c r="X42" s="739">
        <v>0</v>
      </c>
      <c r="Y42" s="742"/>
      <c r="Z42" s="739">
        <v>0</v>
      </c>
      <c r="AA42" s="742"/>
      <c r="AB42" s="739">
        <v>0</v>
      </c>
      <c r="AC42" s="839"/>
      <c r="AD42" s="739">
        <v>0</v>
      </c>
    </row>
    <row r="43" spans="1:30" ht="18" customHeight="1" x14ac:dyDescent="0.25">
      <c r="A43" s="1015"/>
      <c r="B43" s="737" t="s">
        <v>19</v>
      </c>
      <c r="C43" s="738">
        <v>7.92</v>
      </c>
      <c r="D43" s="1043">
        <v>0</v>
      </c>
      <c r="E43" s="1044"/>
      <c r="F43" s="1036"/>
      <c r="G43" s="742"/>
      <c r="H43" s="742" t="e">
        <f>H41/H42</f>
        <v>#DIV/0!</v>
      </c>
      <c r="I43" s="742"/>
      <c r="J43" s="742" t="e">
        <f>J41/J42</f>
        <v>#DIV/0!</v>
      </c>
      <c r="K43" s="742"/>
      <c r="L43" s="742" t="e">
        <f>L41/L42</f>
        <v>#DIV/0!</v>
      </c>
      <c r="M43" s="742"/>
      <c r="N43" s="742" t="e">
        <f>N41/N42</f>
        <v>#DIV/0!</v>
      </c>
      <c r="O43" s="742"/>
      <c r="P43" s="742" t="e">
        <f>P41/P42</f>
        <v>#DIV/0!</v>
      </c>
      <c r="Q43" s="742"/>
      <c r="R43" s="742" t="e">
        <f>R41/R42</f>
        <v>#DIV/0!</v>
      </c>
      <c r="S43" s="742"/>
      <c r="T43" s="742" t="e">
        <f>T41/T42</f>
        <v>#DIV/0!</v>
      </c>
      <c r="U43" s="742"/>
      <c r="V43" s="742" t="e">
        <f>V41/V42</f>
        <v>#DIV/0!</v>
      </c>
      <c r="W43" s="742"/>
      <c r="X43" s="742" t="e">
        <f>X41/X42</f>
        <v>#DIV/0!</v>
      </c>
      <c r="Y43" s="742"/>
      <c r="Z43" s="742" t="e">
        <f>Z41/Z42</f>
        <v>#DIV/0!</v>
      </c>
      <c r="AA43" s="742"/>
      <c r="AB43" s="742" t="e">
        <f>AB41/AB42</f>
        <v>#DIV/0!</v>
      </c>
      <c r="AC43" s="839"/>
      <c r="AD43" s="742" t="e">
        <f>AD41/AD42</f>
        <v>#DIV/0!</v>
      </c>
    </row>
    <row r="44" spans="1:30" ht="18" customHeight="1" x14ac:dyDescent="0.25">
      <c r="A44" s="984" t="s">
        <v>463</v>
      </c>
      <c r="B44" s="756" t="s">
        <v>516</v>
      </c>
      <c r="C44" s="757">
        <v>7.92</v>
      </c>
      <c r="D44" s="761">
        <f>(AC44+AA44+Y44+W44+U44+S44+Q44+O44+M44+K44+I44+G44)</f>
        <v>2031</v>
      </c>
      <c r="E44" s="761">
        <f>(AD44+AB44+Z44+X44+V44+T44+R44+P44+N44+L44+J44+H44)</f>
        <v>16085.52</v>
      </c>
      <c r="F44" s="1036"/>
      <c r="G44" s="758">
        <v>2031</v>
      </c>
      <c r="H44" s="796">
        <f t="shared" si="25"/>
        <v>16085.52</v>
      </c>
      <c r="I44" s="758"/>
      <c r="J44" s="796">
        <f t="shared" si="14"/>
        <v>0</v>
      </c>
      <c r="K44" s="758"/>
      <c r="L44" s="797">
        <f t="shared" si="15"/>
        <v>0</v>
      </c>
      <c r="M44" s="758"/>
      <c r="N44" s="796">
        <f t="shared" si="16"/>
        <v>0</v>
      </c>
      <c r="O44" s="758"/>
      <c r="P44" s="796">
        <f t="shared" si="17"/>
        <v>0</v>
      </c>
      <c r="Q44" s="758"/>
      <c r="R44" s="796">
        <f t="shared" si="18"/>
        <v>0</v>
      </c>
      <c r="S44" s="758"/>
      <c r="T44" s="796">
        <f t="shared" si="19"/>
        <v>0</v>
      </c>
      <c r="U44" s="758"/>
      <c r="V44" s="796">
        <f t="shared" si="20"/>
        <v>0</v>
      </c>
      <c r="W44" s="758"/>
      <c r="X44" s="796">
        <f t="shared" si="21"/>
        <v>0</v>
      </c>
      <c r="Y44" s="758"/>
      <c r="Z44" s="796">
        <f t="shared" si="22"/>
        <v>0</v>
      </c>
      <c r="AA44" s="758"/>
      <c r="AB44" s="796">
        <f t="shared" si="23"/>
        <v>0</v>
      </c>
      <c r="AC44" s="760"/>
      <c r="AD44" s="796">
        <f t="shared" si="24"/>
        <v>0</v>
      </c>
    </row>
    <row r="45" spans="1:30" ht="18" customHeight="1" x14ac:dyDescent="0.25">
      <c r="A45" s="985"/>
      <c r="B45" s="756" t="s">
        <v>517</v>
      </c>
      <c r="C45" s="757">
        <v>7.92</v>
      </c>
      <c r="D45" s="761">
        <f>(AC45+AA45+Y45+W45+U45+S45+Q45+O45+M45+K45+I45+G45)</f>
        <v>0</v>
      </c>
      <c r="E45" s="761">
        <f>(AD45+AB45+Z45+X45+V45+T45+R45+P45+N45+L45+J45+H45)</f>
        <v>0</v>
      </c>
      <c r="F45" s="1036"/>
      <c r="G45" s="758"/>
      <c r="H45" s="796">
        <f>G45*$C45</f>
        <v>0</v>
      </c>
      <c r="I45" s="758"/>
      <c r="J45" s="796">
        <f t="shared" ref="J45" si="26">I45*$C45</f>
        <v>0</v>
      </c>
      <c r="K45" s="758"/>
      <c r="L45" s="796">
        <f t="shared" ref="L45" si="27">K45*$C45</f>
        <v>0</v>
      </c>
      <c r="M45" s="758"/>
      <c r="N45" s="796">
        <f t="shared" ref="N45" si="28">M45*$C45</f>
        <v>0</v>
      </c>
      <c r="O45" s="758"/>
      <c r="P45" s="796">
        <f t="shared" ref="P45" si="29">O45*$C45</f>
        <v>0</v>
      </c>
      <c r="Q45" s="758"/>
      <c r="R45" s="796">
        <f t="shared" ref="R45" si="30">Q45*$C45</f>
        <v>0</v>
      </c>
      <c r="S45" s="758"/>
      <c r="T45" s="796">
        <f t="shared" ref="T45" si="31">S45*$C45</f>
        <v>0</v>
      </c>
      <c r="U45" s="758"/>
      <c r="V45" s="796">
        <f t="shared" ref="V45" si="32">U45*$C45</f>
        <v>0</v>
      </c>
      <c r="W45" s="758"/>
      <c r="X45" s="796">
        <f t="shared" ref="X45" si="33">W45*$C45</f>
        <v>0</v>
      </c>
      <c r="Y45" s="758"/>
      <c r="Z45" s="796">
        <f t="shared" ref="Z45" si="34">Y45*$C45</f>
        <v>0</v>
      </c>
      <c r="AA45" s="758"/>
      <c r="AB45" s="796">
        <f t="shared" ref="AB45" si="35">AA45*$C45</f>
        <v>0</v>
      </c>
      <c r="AC45" s="758"/>
      <c r="AD45" s="796">
        <f t="shared" ref="AD45" si="36">AC45*$C45</f>
        <v>0</v>
      </c>
    </row>
    <row r="46" spans="1:30" ht="18" customHeight="1" x14ac:dyDescent="0.25">
      <c r="A46" s="986"/>
      <c r="B46" s="756" t="s">
        <v>19</v>
      </c>
      <c r="C46" s="757">
        <v>7.92</v>
      </c>
      <c r="D46" s="1045" t="e">
        <f>E44/E45</f>
        <v>#DIV/0!</v>
      </c>
      <c r="E46" s="1046"/>
      <c r="F46" s="1036"/>
      <c r="G46" s="758"/>
      <c r="H46" s="836" t="e">
        <f>H44/H45</f>
        <v>#DIV/0!</v>
      </c>
      <c r="I46" s="758"/>
      <c r="J46" s="836" t="e">
        <f>J44/J45</f>
        <v>#DIV/0!</v>
      </c>
      <c r="K46" s="758"/>
      <c r="L46" s="836" t="e">
        <f>L44/L45</f>
        <v>#DIV/0!</v>
      </c>
      <c r="M46" s="758"/>
      <c r="N46" s="836" t="e">
        <f>N44/N45</f>
        <v>#DIV/0!</v>
      </c>
      <c r="O46" s="758"/>
      <c r="P46" s="836" t="e">
        <f>P44/P45</f>
        <v>#DIV/0!</v>
      </c>
      <c r="Q46" s="758"/>
      <c r="R46" s="836" t="e">
        <f>R44/R45</f>
        <v>#DIV/0!</v>
      </c>
      <c r="S46" s="758"/>
      <c r="T46" s="836" t="e">
        <f>T44/T45</f>
        <v>#DIV/0!</v>
      </c>
      <c r="U46" s="758"/>
      <c r="V46" s="836" t="e">
        <f>V44/V45</f>
        <v>#DIV/0!</v>
      </c>
      <c r="W46" s="758"/>
      <c r="X46" s="836" t="e">
        <f>X44/X45</f>
        <v>#DIV/0!</v>
      </c>
      <c r="Y46" s="758"/>
      <c r="Z46" s="836" t="e">
        <f>Z44/Z45</f>
        <v>#DIV/0!</v>
      </c>
      <c r="AA46" s="758"/>
      <c r="AB46" s="836" t="e">
        <f>AB44/AB45</f>
        <v>#DIV/0!</v>
      </c>
      <c r="AC46" s="760"/>
      <c r="AD46" s="836" t="e">
        <f>AD44/AD45</f>
        <v>#DIV/0!</v>
      </c>
    </row>
    <row r="47" spans="1:30" s="847" customFormat="1" ht="4.5" customHeight="1" x14ac:dyDescent="0.25">
      <c r="A47" s="987"/>
      <c r="B47" s="840"/>
      <c r="C47" s="841"/>
      <c r="D47" s="842"/>
      <c r="E47" s="842"/>
      <c r="F47" s="1036"/>
      <c r="G47" s="843"/>
      <c r="H47" s="844"/>
      <c r="I47" s="843"/>
      <c r="J47" s="844"/>
      <c r="K47" s="843"/>
      <c r="L47" s="845"/>
      <c r="M47" s="843"/>
      <c r="N47" s="844"/>
      <c r="O47" s="843"/>
      <c r="P47" s="844"/>
      <c r="Q47" s="843"/>
      <c r="R47" s="844"/>
      <c r="S47" s="843"/>
      <c r="T47" s="844"/>
      <c r="U47" s="843"/>
      <c r="V47" s="844"/>
      <c r="W47" s="843"/>
      <c r="X47" s="844"/>
      <c r="Y47" s="843"/>
      <c r="Z47" s="844"/>
      <c r="AA47" s="843"/>
      <c r="AB47" s="844"/>
      <c r="AC47" s="846"/>
      <c r="AD47" s="844"/>
    </row>
    <row r="48" spans="1:30" ht="18" hidden="1" customHeight="1" x14ac:dyDescent="0.25">
      <c r="A48" s="988"/>
      <c r="B48" s="784"/>
      <c r="C48" s="785"/>
      <c r="D48" s="789"/>
      <c r="E48" s="789"/>
      <c r="F48" s="1036"/>
      <c r="G48" s="786"/>
      <c r="H48" s="787"/>
      <c r="I48" s="786"/>
      <c r="J48" s="787"/>
      <c r="K48" s="786"/>
      <c r="L48" s="787"/>
      <c r="M48" s="786"/>
      <c r="N48" s="787"/>
      <c r="O48" s="786"/>
      <c r="P48" s="787"/>
      <c r="Q48" s="786"/>
      <c r="R48" s="787"/>
      <c r="S48" s="786"/>
      <c r="T48" s="787"/>
      <c r="U48" s="786"/>
      <c r="V48" s="787"/>
      <c r="W48" s="786"/>
      <c r="X48" s="787"/>
      <c r="Y48" s="786"/>
      <c r="Z48" s="787"/>
      <c r="AA48" s="786"/>
      <c r="AB48" s="787"/>
      <c r="AC48" s="786"/>
      <c r="AD48" s="787"/>
    </row>
    <row r="49" spans="1:30" ht="18" hidden="1" customHeight="1" x14ac:dyDescent="0.25">
      <c r="A49" s="989"/>
      <c r="B49" s="784"/>
      <c r="C49" s="785"/>
      <c r="D49" s="1083"/>
      <c r="E49" s="1084"/>
      <c r="F49" s="1036"/>
      <c r="G49" s="786"/>
      <c r="H49" s="795"/>
      <c r="I49" s="786"/>
      <c r="J49" s="795"/>
      <c r="K49" s="786"/>
      <c r="L49" s="795"/>
      <c r="M49" s="786"/>
      <c r="N49" s="795"/>
      <c r="O49" s="786"/>
      <c r="P49" s="795"/>
      <c r="Q49" s="786"/>
      <c r="R49" s="795"/>
      <c r="S49" s="786"/>
      <c r="T49" s="795"/>
      <c r="U49" s="786"/>
      <c r="V49" s="795"/>
      <c r="W49" s="786"/>
      <c r="X49" s="795"/>
      <c r="Y49" s="786"/>
      <c r="Z49" s="795"/>
      <c r="AA49" s="786"/>
      <c r="AB49" s="795"/>
      <c r="AC49" s="788"/>
      <c r="AD49" s="795"/>
    </row>
    <row r="50" spans="1:30" ht="18" customHeight="1" x14ac:dyDescent="0.25">
      <c r="A50" s="984" t="s">
        <v>462</v>
      </c>
      <c r="B50" s="756" t="s">
        <v>516</v>
      </c>
      <c r="C50" s="757"/>
      <c r="D50" s="761"/>
      <c r="E50" s="761">
        <f>(AD50+AB50+Z50+X50+V50+T50+R50+P50+N50+L50+J50+H50)</f>
        <v>4350</v>
      </c>
      <c r="F50" s="1036"/>
      <c r="G50" s="758">
        <v>4350</v>
      </c>
      <c r="H50" s="759">
        <f>G50</f>
        <v>4350</v>
      </c>
      <c r="I50" s="759">
        <v>0</v>
      </c>
      <c r="J50" s="759">
        <f>I50</f>
        <v>0</v>
      </c>
      <c r="K50" s="759">
        <v>0</v>
      </c>
      <c r="L50" s="759">
        <f>K50</f>
        <v>0</v>
      </c>
      <c r="M50" s="759">
        <v>0</v>
      </c>
      <c r="N50" s="759">
        <f>M50</f>
        <v>0</v>
      </c>
      <c r="O50" s="759">
        <v>0</v>
      </c>
      <c r="P50" s="759">
        <f>O50</f>
        <v>0</v>
      </c>
      <c r="Q50" s="759">
        <v>0</v>
      </c>
      <c r="R50" s="759">
        <f>Q50</f>
        <v>0</v>
      </c>
      <c r="S50" s="759">
        <v>0</v>
      </c>
      <c r="T50" s="759">
        <f>S50</f>
        <v>0</v>
      </c>
      <c r="U50" s="759">
        <v>0</v>
      </c>
      <c r="V50" s="759">
        <f>U50</f>
        <v>0</v>
      </c>
      <c r="W50" s="759">
        <v>0</v>
      </c>
      <c r="X50" s="759">
        <f>W50</f>
        <v>0</v>
      </c>
      <c r="Y50" s="759">
        <v>0</v>
      </c>
      <c r="Z50" s="759">
        <f>Y50</f>
        <v>0</v>
      </c>
      <c r="AA50" s="759">
        <v>0</v>
      </c>
      <c r="AB50" s="759">
        <f>AA50</f>
        <v>0</v>
      </c>
      <c r="AC50" s="759">
        <v>0</v>
      </c>
      <c r="AD50" s="759">
        <f>AC50</f>
        <v>0</v>
      </c>
    </row>
    <row r="51" spans="1:30" ht="18" customHeight="1" x14ac:dyDescent="0.25">
      <c r="A51" s="985"/>
      <c r="B51" s="756" t="s">
        <v>517</v>
      </c>
      <c r="C51" s="757"/>
      <c r="D51" s="761"/>
      <c r="E51" s="761">
        <f>(AD51+AB51+Z51+X51+V51+T51+R51+P51+N51+L51+J51+H51)</f>
        <v>200000</v>
      </c>
      <c r="F51" s="1036"/>
      <c r="G51" s="758"/>
      <c r="H51" s="759">
        <v>16667</v>
      </c>
      <c r="I51" s="759"/>
      <c r="J51" s="759">
        <v>16667</v>
      </c>
      <c r="K51" s="759"/>
      <c r="L51" s="759">
        <v>16667</v>
      </c>
      <c r="M51" s="759"/>
      <c r="N51" s="759">
        <v>16667</v>
      </c>
      <c r="O51" s="759"/>
      <c r="P51" s="759">
        <v>16667</v>
      </c>
      <c r="Q51" s="759"/>
      <c r="R51" s="759">
        <v>16667</v>
      </c>
      <c r="S51" s="759"/>
      <c r="T51" s="759">
        <v>16667</v>
      </c>
      <c r="U51" s="759"/>
      <c r="V51" s="759">
        <v>16667</v>
      </c>
      <c r="W51" s="759"/>
      <c r="X51" s="759">
        <v>16667</v>
      </c>
      <c r="Y51" s="759"/>
      <c r="Z51" s="759">
        <v>16667</v>
      </c>
      <c r="AA51" s="758"/>
      <c r="AB51" s="759">
        <v>16667</v>
      </c>
      <c r="AC51" s="760"/>
      <c r="AD51" s="759">
        <v>16663</v>
      </c>
    </row>
    <row r="52" spans="1:30" ht="18" customHeight="1" x14ac:dyDescent="0.25">
      <c r="A52" s="986"/>
      <c r="B52" s="756" t="s">
        <v>19</v>
      </c>
      <c r="C52" s="757"/>
      <c r="D52" s="1037">
        <f>E50/E51</f>
        <v>2.1749999999999999E-2</v>
      </c>
      <c r="E52" s="1038"/>
      <c r="F52" s="1036"/>
      <c r="G52" s="758"/>
      <c r="H52" s="762">
        <f>H50/H51</f>
        <v>0.26099478010439792</v>
      </c>
      <c r="I52" s="759"/>
      <c r="J52" s="762">
        <f>J50/J51</f>
        <v>0</v>
      </c>
      <c r="K52" s="759"/>
      <c r="L52" s="762">
        <f>L50/L51</f>
        <v>0</v>
      </c>
      <c r="M52" s="759"/>
      <c r="N52" s="762">
        <f>N50/N51</f>
        <v>0</v>
      </c>
      <c r="O52" s="759"/>
      <c r="P52" s="762">
        <f>P50/P51</f>
        <v>0</v>
      </c>
      <c r="Q52" s="759"/>
      <c r="R52" s="762">
        <f>R50/R51</f>
        <v>0</v>
      </c>
      <c r="S52" s="759"/>
      <c r="T52" s="762">
        <f>T50/T51</f>
        <v>0</v>
      </c>
      <c r="U52" s="759"/>
      <c r="V52" s="762">
        <f>V50/V51</f>
        <v>0</v>
      </c>
      <c r="W52" s="759"/>
      <c r="X52" s="762">
        <f>X50/X51</f>
        <v>0</v>
      </c>
      <c r="Y52" s="759"/>
      <c r="Z52" s="762">
        <f>Z50/Z51</f>
        <v>0</v>
      </c>
      <c r="AA52" s="758"/>
      <c r="AB52" s="762">
        <f>AB50/AB51</f>
        <v>0</v>
      </c>
      <c r="AC52" s="760"/>
      <c r="AD52" s="762">
        <f>AD50/AD51</f>
        <v>0</v>
      </c>
    </row>
    <row r="53" spans="1:30" ht="18" customHeight="1" x14ac:dyDescent="0.25">
      <c r="A53" s="990" t="s">
        <v>306</v>
      </c>
      <c r="B53" s="798" t="s">
        <v>516</v>
      </c>
      <c r="C53" s="799"/>
      <c r="D53" s="803"/>
      <c r="E53" s="803">
        <f>(AD53+AB53+Z53+X53+V53+T53+R53+P53+N53+L53+J53+H53)</f>
        <v>19450</v>
      </c>
      <c r="F53" s="1036"/>
      <c r="G53" s="800">
        <v>19450</v>
      </c>
      <c r="H53" s="801">
        <f>G53</f>
        <v>19450</v>
      </c>
      <c r="I53" s="800"/>
      <c r="J53" s="801">
        <f>I53</f>
        <v>0</v>
      </c>
      <c r="K53" s="800"/>
      <c r="L53" s="801">
        <f>K53</f>
        <v>0</v>
      </c>
      <c r="M53" s="800"/>
      <c r="N53" s="801">
        <f>M53</f>
        <v>0</v>
      </c>
      <c r="O53" s="800"/>
      <c r="P53" s="801">
        <f>O53</f>
        <v>0</v>
      </c>
      <c r="Q53" s="800"/>
      <c r="R53" s="801">
        <f>Q53</f>
        <v>0</v>
      </c>
      <c r="S53" s="800"/>
      <c r="T53" s="801">
        <f>S53</f>
        <v>0</v>
      </c>
      <c r="U53" s="800"/>
      <c r="V53" s="801">
        <f>U53</f>
        <v>0</v>
      </c>
      <c r="W53" s="800"/>
      <c r="X53" s="801">
        <f>W53</f>
        <v>0</v>
      </c>
      <c r="Y53" s="800"/>
      <c r="Z53" s="801">
        <f>Y53</f>
        <v>0</v>
      </c>
      <c r="AA53" s="800"/>
      <c r="AB53" s="801">
        <f>AA53</f>
        <v>0</v>
      </c>
      <c r="AC53" s="800"/>
      <c r="AD53" s="801">
        <f>AC53</f>
        <v>0</v>
      </c>
    </row>
    <row r="54" spans="1:30" ht="18" customHeight="1" x14ac:dyDescent="0.25">
      <c r="A54" s="991"/>
      <c r="B54" s="798" t="s">
        <v>517</v>
      </c>
      <c r="C54" s="799"/>
      <c r="D54" s="803"/>
      <c r="E54" s="803">
        <f>(AD54+AB54+Z54+X54+V54+T54+R54+P54+N54+L54+J54+H54)</f>
        <v>1200000</v>
      </c>
      <c r="F54" s="1036"/>
      <c r="G54" s="800"/>
      <c r="H54" s="801">
        <v>100000</v>
      </c>
      <c r="I54" s="801"/>
      <c r="J54" s="801">
        <v>100000</v>
      </c>
      <c r="K54" s="801"/>
      <c r="L54" s="801">
        <v>100000</v>
      </c>
      <c r="M54" s="801"/>
      <c r="N54" s="801">
        <v>100000</v>
      </c>
      <c r="O54" s="801"/>
      <c r="P54" s="801">
        <v>100000</v>
      </c>
      <c r="Q54" s="801"/>
      <c r="R54" s="801">
        <v>100000</v>
      </c>
      <c r="S54" s="801"/>
      <c r="T54" s="801">
        <v>100000</v>
      </c>
      <c r="U54" s="801"/>
      <c r="V54" s="801">
        <v>100000</v>
      </c>
      <c r="W54" s="801"/>
      <c r="X54" s="801">
        <v>100000</v>
      </c>
      <c r="Y54" s="801"/>
      <c r="Z54" s="801">
        <v>100000</v>
      </c>
      <c r="AA54" s="800"/>
      <c r="AB54" s="801">
        <v>100000</v>
      </c>
      <c r="AC54" s="802"/>
      <c r="AD54" s="801">
        <v>100000</v>
      </c>
    </row>
    <row r="55" spans="1:30" ht="18" customHeight="1" x14ac:dyDescent="0.25">
      <c r="A55" s="992"/>
      <c r="B55" s="798" t="s">
        <v>19</v>
      </c>
      <c r="C55" s="799"/>
      <c r="D55" s="1085">
        <f>E53/E54</f>
        <v>1.6208333333333335E-2</v>
      </c>
      <c r="E55" s="1086"/>
      <c r="F55" s="1036"/>
      <c r="G55" s="800"/>
      <c r="H55" s="804">
        <f>H53/H54</f>
        <v>0.19450000000000001</v>
      </c>
      <c r="I55" s="801"/>
      <c r="J55" s="804">
        <f>J53/J54</f>
        <v>0</v>
      </c>
      <c r="K55" s="801"/>
      <c r="L55" s="804">
        <f>L53/L54</f>
        <v>0</v>
      </c>
      <c r="M55" s="801"/>
      <c r="N55" s="804">
        <f>N53/N54</f>
        <v>0</v>
      </c>
      <c r="O55" s="801"/>
      <c r="P55" s="804">
        <f>P53/P54</f>
        <v>0</v>
      </c>
      <c r="Q55" s="801"/>
      <c r="R55" s="804">
        <f>R53/R54</f>
        <v>0</v>
      </c>
      <c r="S55" s="801"/>
      <c r="T55" s="804">
        <f>T53/T54</f>
        <v>0</v>
      </c>
      <c r="U55" s="801"/>
      <c r="V55" s="804">
        <f>V53/V54</f>
        <v>0</v>
      </c>
      <c r="W55" s="801"/>
      <c r="X55" s="804">
        <f>X53/X54</f>
        <v>0</v>
      </c>
      <c r="Y55" s="801"/>
      <c r="Z55" s="804">
        <f>Z53/Z54</f>
        <v>0</v>
      </c>
      <c r="AA55" s="800"/>
      <c r="AB55" s="804">
        <f>AB53/AB54</f>
        <v>0</v>
      </c>
      <c r="AC55" s="802"/>
      <c r="AD55" s="804">
        <f>AD53/AD54</f>
        <v>0</v>
      </c>
    </row>
    <row r="56" spans="1:30" ht="18" customHeight="1" x14ac:dyDescent="0.25">
      <c r="A56" s="993" t="s">
        <v>518</v>
      </c>
      <c r="B56" s="790" t="s">
        <v>516</v>
      </c>
      <c r="C56" s="791"/>
      <c r="D56" s="794"/>
      <c r="E56" s="794">
        <f>(AD56+AB56+Z56+X56+V56+T56+R56+P56+N56+L56+J56+H56)</f>
        <v>0</v>
      </c>
      <c r="F56" s="1036"/>
      <c r="G56" s="792">
        <v>0</v>
      </c>
      <c r="H56" s="805">
        <f>G56</f>
        <v>0</v>
      </c>
      <c r="I56" s="792">
        <v>0</v>
      </c>
      <c r="J56" s="805">
        <f>I56</f>
        <v>0</v>
      </c>
      <c r="K56" s="792">
        <v>0</v>
      </c>
      <c r="L56" s="805">
        <f>K56</f>
        <v>0</v>
      </c>
      <c r="M56" s="792">
        <v>0</v>
      </c>
      <c r="N56" s="805">
        <f>M56</f>
        <v>0</v>
      </c>
      <c r="O56" s="792">
        <v>0</v>
      </c>
      <c r="P56" s="805">
        <f>O56</f>
        <v>0</v>
      </c>
      <c r="Q56" s="792">
        <v>0</v>
      </c>
      <c r="R56" s="805">
        <f>Q56</f>
        <v>0</v>
      </c>
      <c r="S56" s="792">
        <v>0</v>
      </c>
      <c r="T56" s="805">
        <f>S56</f>
        <v>0</v>
      </c>
      <c r="U56" s="792">
        <v>0</v>
      </c>
      <c r="V56" s="805">
        <f>U56</f>
        <v>0</v>
      </c>
      <c r="W56" s="792">
        <v>0</v>
      </c>
      <c r="X56" s="805">
        <f>W56</f>
        <v>0</v>
      </c>
      <c r="Y56" s="792">
        <v>0</v>
      </c>
      <c r="Z56" s="805">
        <f>Y56</f>
        <v>0</v>
      </c>
      <c r="AA56" s="792">
        <v>0</v>
      </c>
      <c r="AB56" s="805">
        <f>AA56</f>
        <v>0</v>
      </c>
      <c r="AC56" s="792">
        <v>0</v>
      </c>
      <c r="AD56" s="805">
        <f>AC56</f>
        <v>0</v>
      </c>
    </row>
    <row r="57" spans="1:30" ht="18" customHeight="1" x14ac:dyDescent="0.25">
      <c r="A57" s="994"/>
      <c r="B57" s="790" t="s">
        <v>517</v>
      </c>
      <c r="C57" s="791"/>
      <c r="D57" s="794"/>
      <c r="E57" s="794">
        <f>(AD57+AB57+Z57+X57+V57+T57+R57+P57+N57+L57+J57+H57)</f>
        <v>200000</v>
      </c>
      <c r="F57" s="1036"/>
      <c r="G57" s="792"/>
      <c r="H57" s="805">
        <v>16667</v>
      </c>
      <c r="I57" s="805"/>
      <c r="J57" s="805">
        <v>16667</v>
      </c>
      <c r="K57" s="805"/>
      <c r="L57" s="805">
        <v>16667</v>
      </c>
      <c r="M57" s="805"/>
      <c r="N57" s="805">
        <v>16667</v>
      </c>
      <c r="O57" s="805"/>
      <c r="P57" s="805">
        <v>16667</v>
      </c>
      <c r="Q57" s="805"/>
      <c r="R57" s="805">
        <v>16667</v>
      </c>
      <c r="S57" s="805"/>
      <c r="T57" s="805">
        <v>16667</v>
      </c>
      <c r="U57" s="805"/>
      <c r="V57" s="805">
        <v>16667</v>
      </c>
      <c r="W57" s="805"/>
      <c r="X57" s="805">
        <v>16667</v>
      </c>
      <c r="Y57" s="805"/>
      <c r="Z57" s="805">
        <v>16667</v>
      </c>
      <c r="AA57" s="792"/>
      <c r="AB57" s="805">
        <v>16667</v>
      </c>
      <c r="AC57" s="793"/>
      <c r="AD57" s="805">
        <v>16663</v>
      </c>
    </row>
    <row r="58" spans="1:30" ht="18" customHeight="1" x14ac:dyDescent="0.25">
      <c r="A58" s="995"/>
      <c r="B58" s="790" t="s">
        <v>19</v>
      </c>
      <c r="C58" s="791"/>
      <c r="D58" s="1087">
        <f>E56/E57</f>
        <v>0</v>
      </c>
      <c r="E58" s="1088"/>
      <c r="F58" s="1036"/>
      <c r="G58" s="792"/>
      <c r="H58" s="806">
        <f>H56/H57</f>
        <v>0</v>
      </c>
      <c r="I58" s="805"/>
      <c r="J58" s="806">
        <f>J56/J57</f>
        <v>0</v>
      </c>
      <c r="K58" s="805"/>
      <c r="L58" s="806">
        <f>L56/L57</f>
        <v>0</v>
      </c>
      <c r="M58" s="805"/>
      <c r="N58" s="806">
        <f>N56/N57</f>
        <v>0</v>
      </c>
      <c r="O58" s="805"/>
      <c r="P58" s="806">
        <f>P56/P57</f>
        <v>0</v>
      </c>
      <c r="Q58" s="805"/>
      <c r="R58" s="806">
        <f>R56/R57</f>
        <v>0</v>
      </c>
      <c r="S58" s="805"/>
      <c r="T58" s="806">
        <f>T56/T57</f>
        <v>0</v>
      </c>
      <c r="U58" s="805"/>
      <c r="V58" s="806">
        <f>V56/V57</f>
        <v>0</v>
      </c>
      <c r="W58" s="805"/>
      <c r="X58" s="806">
        <f>X56/X57</f>
        <v>0</v>
      </c>
      <c r="Y58" s="805"/>
      <c r="Z58" s="806">
        <f>Z56/Z57</f>
        <v>0</v>
      </c>
      <c r="AA58" s="792"/>
      <c r="AB58" s="806">
        <f>AB56/AB57</f>
        <v>0</v>
      </c>
      <c r="AC58" s="793"/>
      <c r="AD58" s="806">
        <f>AD56/AD57</f>
        <v>0</v>
      </c>
    </row>
    <row r="59" spans="1:30" ht="18" customHeight="1" x14ac:dyDescent="0.25">
      <c r="A59" s="998" t="s">
        <v>515</v>
      </c>
      <c r="B59" s="999"/>
      <c r="C59" s="1000"/>
      <c r="D59" s="722" t="s">
        <v>511</v>
      </c>
      <c r="E59" s="722" t="s">
        <v>512</v>
      </c>
      <c r="F59" s="833"/>
      <c r="G59" s="722" t="s">
        <v>511</v>
      </c>
      <c r="H59" s="722" t="s">
        <v>512</v>
      </c>
      <c r="I59" s="722" t="s">
        <v>511</v>
      </c>
      <c r="J59" s="722" t="s">
        <v>512</v>
      </c>
      <c r="K59" s="722" t="s">
        <v>511</v>
      </c>
      <c r="L59" s="722" t="s">
        <v>512</v>
      </c>
      <c r="M59" s="722" t="s">
        <v>511</v>
      </c>
      <c r="N59" s="722" t="s">
        <v>512</v>
      </c>
      <c r="O59" s="722" t="s">
        <v>511</v>
      </c>
      <c r="P59" s="722" t="s">
        <v>512</v>
      </c>
      <c r="Q59" s="722" t="s">
        <v>511</v>
      </c>
      <c r="R59" s="722" t="s">
        <v>512</v>
      </c>
      <c r="S59" s="722" t="s">
        <v>511</v>
      </c>
      <c r="T59" s="722" t="s">
        <v>512</v>
      </c>
      <c r="U59" s="722" t="s">
        <v>511</v>
      </c>
      <c r="V59" s="722" t="s">
        <v>512</v>
      </c>
      <c r="W59" s="722" t="s">
        <v>511</v>
      </c>
      <c r="X59" s="722" t="s">
        <v>512</v>
      </c>
      <c r="Y59" s="722" t="s">
        <v>511</v>
      </c>
      <c r="Z59" s="722" t="s">
        <v>512</v>
      </c>
      <c r="AA59" s="722" t="s">
        <v>511</v>
      </c>
      <c r="AB59" s="722" t="s">
        <v>512</v>
      </c>
      <c r="AC59" s="722" t="s">
        <v>511</v>
      </c>
      <c r="AD59" s="722" t="s">
        <v>512</v>
      </c>
    </row>
    <row r="60" spans="1:30" ht="18" customHeight="1" x14ac:dyDescent="0.25">
      <c r="A60" s="1001"/>
      <c r="B60" s="1002"/>
      <c r="C60" s="1003"/>
      <c r="D60" s="721">
        <f>SUM(D61,D65,D68,D71,D74,D77,D78)</f>
        <v>3868</v>
      </c>
      <c r="E60" s="721">
        <f>SUM(E61,E65,E68,E71,E74,E77,E78,E79)</f>
        <v>97471.35</v>
      </c>
      <c r="F60" s="721"/>
      <c r="G60" s="721">
        <f>SUM(G61,G64,G77,G78,G79)</f>
        <v>60833.710000000006</v>
      </c>
      <c r="H60" s="721">
        <f>SUM(H61,H65,H68,H71,H74,H77,H78,H79)</f>
        <v>97471.35</v>
      </c>
      <c r="I60" s="721">
        <f>SUM(I61,I64,I77,I78,I79)</f>
        <v>0</v>
      </c>
      <c r="J60" s="721">
        <f>SUM(J61,J65,J68,J71,J74,J77,J78,J79)</f>
        <v>0</v>
      </c>
      <c r="K60" s="721">
        <f>SUM(K61,K64,K77,K78,K79)</f>
        <v>0</v>
      </c>
      <c r="L60" s="721">
        <f>SUM(L61,L65,L68,L71,L74,L77,L78,L79)</f>
        <v>0</v>
      </c>
      <c r="M60" s="721">
        <f>SUM(M61,M64,M77,M78,M79)</f>
        <v>0</v>
      </c>
      <c r="N60" s="721">
        <f>SUM(N61,N65,N68,N71,N74,N77,N78,N79)</f>
        <v>0</v>
      </c>
      <c r="O60" s="721">
        <f>SUM(O61,O64,O77,O78,O79)</f>
        <v>0</v>
      </c>
      <c r="P60" s="721">
        <f>SUM(P61,P65,P68,P71,P74,P77,P78,P79)</f>
        <v>0</v>
      </c>
      <c r="Q60" s="721">
        <f>SUM(Q61,Q64,Q77,Q78,Q79)</f>
        <v>0</v>
      </c>
      <c r="R60" s="721">
        <f>SUM(R61,R65,R68,R71,R74,R77,R78,R79)</f>
        <v>0</v>
      </c>
      <c r="S60" s="721">
        <f>SUM(S61,S64,S77,S78,S79)</f>
        <v>0</v>
      </c>
      <c r="T60" s="721">
        <f>SUM(T61,T65,T68,T71,T74,T77,T78,T79)</f>
        <v>0</v>
      </c>
      <c r="U60" s="721">
        <f>SUM(U61,U64,U77,U78,U79)</f>
        <v>0</v>
      </c>
      <c r="V60" s="721">
        <f>SUM(V61,V65,V68,V71,V74,V77,V78,V79)</f>
        <v>0</v>
      </c>
      <c r="W60" s="721">
        <f>SUM(W61,W64,W77,W78,W79)</f>
        <v>0</v>
      </c>
      <c r="X60" s="721">
        <f>SUM(X61,X65,X68,X71,X74,X77,X78,X79)</f>
        <v>0</v>
      </c>
      <c r="Y60" s="721">
        <f>SUM(Y61,Y64,Y77,Y78,Y79)</f>
        <v>0</v>
      </c>
      <c r="Z60" s="721">
        <f>SUM(Z61,Z65,Z68,Z71,Z74,Z77,Z78,Z79)</f>
        <v>0</v>
      </c>
      <c r="AA60" s="721">
        <f>SUM(AA61,AA64,AA77,AA78,AA79)</f>
        <v>0</v>
      </c>
      <c r="AB60" s="721">
        <f>SUM(AB61,AB65,AB68,AB71,AB74,AB77,AB78,AB79)</f>
        <v>0</v>
      </c>
      <c r="AC60" s="721">
        <f>SUM(AC61,AC64,AC77,AC78,AC79)</f>
        <v>0</v>
      </c>
      <c r="AD60" s="721">
        <f>SUM(AD61,AD65,AD68,AD71,AD74,AD77,AD78,AD79)</f>
        <v>0</v>
      </c>
    </row>
    <row r="61" spans="1:30" ht="18" customHeight="1" x14ac:dyDescent="0.25">
      <c r="A61" s="978" t="s">
        <v>502</v>
      </c>
      <c r="B61" s="763" t="s">
        <v>516</v>
      </c>
      <c r="C61" s="764">
        <v>7.92</v>
      </c>
      <c r="D61" s="768">
        <f>(AC61+AA61+Y61+W61+U61+S61+Q61+O61+M61+K61+I61+G61)</f>
        <v>0</v>
      </c>
      <c r="E61" s="768">
        <f>(AD61+AB61+Z61+X61+V61+T61+R61+P61+N61+L61+J61+H61)</f>
        <v>0</v>
      </c>
      <c r="F61" s="1049">
        <f>E60/(E62+E66+E69+E72+E75)</f>
        <v>6.0919601364946369E-2</v>
      </c>
      <c r="G61" s="765"/>
      <c r="H61" s="765">
        <f>C61*G61</f>
        <v>0</v>
      </c>
      <c r="I61" s="765"/>
      <c r="J61" s="765">
        <f>C61*I61</f>
        <v>0</v>
      </c>
      <c r="K61" s="765"/>
      <c r="L61" s="765">
        <f>C61*K61</f>
        <v>0</v>
      </c>
      <c r="M61" s="765"/>
      <c r="N61" s="765">
        <f>C61*M61</f>
        <v>0</v>
      </c>
      <c r="O61" s="765"/>
      <c r="P61" s="765">
        <f>C61*O61</f>
        <v>0</v>
      </c>
      <c r="Q61" s="765"/>
      <c r="R61" s="766">
        <f>C61*Q61</f>
        <v>0</v>
      </c>
      <c r="S61" s="765"/>
      <c r="T61" s="765">
        <f>C61*S61</f>
        <v>0</v>
      </c>
      <c r="U61" s="765"/>
      <c r="V61" s="765">
        <f>U61*C61</f>
        <v>0</v>
      </c>
      <c r="W61" s="765"/>
      <c r="X61" s="765">
        <f>C61*W61</f>
        <v>0</v>
      </c>
      <c r="Y61" s="765"/>
      <c r="Z61" s="765">
        <f>C61*Y61</f>
        <v>0</v>
      </c>
      <c r="AA61" s="765"/>
      <c r="AB61" s="765">
        <f>C61*AA61</f>
        <v>0</v>
      </c>
      <c r="AC61" s="767"/>
      <c r="AD61" s="767">
        <f>C61*AC61</f>
        <v>0</v>
      </c>
    </row>
    <row r="62" spans="1:30" ht="18" customHeight="1" x14ac:dyDescent="0.25">
      <c r="A62" s="979"/>
      <c r="B62" s="763" t="s">
        <v>517</v>
      </c>
      <c r="C62" s="764">
        <v>7.92</v>
      </c>
      <c r="D62" s="768">
        <f>(AC62+AA62+Y62+W62+U62+S62+Q62+O62+M62+K62+I62+G62)</f>
        <v>0</v>
      </c>
      <c r="E62" s="768">
        <v>9.9999999999999995E-8</v>
      </c>
      <c r="F62" s="1050"/>
      <c r="G62" s="765"/>
      <c r="H62" s="765">
        <f>C62*G62</f>
        <v>0</v>
      </c>
      <c r="I62" s="765"/>
      <c r="J62" s="765">
        <f>C62*I62</f>
        <v>0</v>
      </c>
      <c r="K62" s="765"/>
      <c r="L62" s="765">
        <f>C62*K62</f>
        <v>0</v>
      </c>
      <c r="M62" s="765"/>
      <c r="N62" s="765">
        <f>C62*M62</f>
        <v>0</v>
      </c>
      <c r="O62" s="765"/>
      <c r="P62" s="765">
        <f>C62*O62</f>
        <v>0</v>
      </c>
      <c r="Q62" s="765"/>
      <c r="R62" s="766">
        <f>C62*Q62</f>
        <v>0</v>
      </c>
      <c r="S62" s="765"/>
      <c r="T62" s="765">
        <f>C62*S62</f>
        <v>0</v>
      </c>
      <c r="U62" s="765"/>
      <c r="V62" s="765">
        <f>U62*C62</f>
        <v>0</v>
      </c>
      <c r="W62" s="765"/>
      <c r="X62" s="765">
        <f>C62*W62</f>
        <v>0</v>
      </c>
      <c r="Y62" s="765"/>
      <c r="Z62" s="765">
        <v>0</v>
      </c>
      <c r="AA62" s="765"/>
      <c r="AB62" s="765">
        <v>0</v>
      </c>
      <c r="AC62" s="767"/>
      <c r="AD62" s="765">
        <v>0</v>
      </c>
    </row>
    <row r="63" spans="1:30" ht="18" customHeight="1" x14ac:dyDescent="0.25">
      <c r="A63" s="980"/>
      <c r="B63" s="763" t="s">
        <v>19</v>
      </c>
      <c r="C63" s="764">
        <v>7.92</v>
      </c>
      <c r="D63" s="1079">
        <f>E61/E62</f>
        <v>0</v>
      </c>
      <c r="E63" s="1080"/>
      <c r="F63" s="1050"/>
      <c r="G63" s="765"/>
      <c r="H63" s="769" t="e">
        <f>H61/H62</f>
        <v>#DIV/0!</v>
      </c>
      <c r="I63" s="765"/>
      <c r="J63" s="769" t="e">
        <f>J61/J62</f>
        <v>#DIV/0!</v>
      </c>
      <c r="K63" s="765"/>
      <c r="L63" s="769" t="e">
        <f>L61/L62</f>
        <v>#DIV/0!</v>
      </c>
      <c r="M63" s="765"/>
      <c r="N63" s="769" t="e">
        <f>N61/N62</f>
        <v>#DIV/0!</v>
      </c>
      <c r="O63" s="765"/>
      <c r="P63" s="769" t="e">
        <f>P61/P62</f>
        <v>#DIV/0!</v>
      </c>
      <c r="Q63" s="765"/>
      <c r="R63" s="769" t="e">
        <f>R61/R62</f>
        <v>#DIV/0!</v>
      </c>
      <c r="S63" s="765"/>
      <c r="T63" s="769" t="e">
        <f>T61/T62</f>
        <v>#DIV/0!</v>
      </c>
      <c r="U63" s="765"/>
      <c r="V63" s="769" t="e">
        <f>V61/V62</f>
        <v>#DIV/0!</v>
      </c>
      <c r="W63" s="765"/>
      <c r="X63" s="769" t="e">
        <f>X61/X62</f>
        <v>#DIV/0!</v>
      </c>
      <c r="Y63" s="765"/>
      <c r="Z63" s="769" t="e">
        <f>Z61/Z62</f>
        <v>#DIV/0!</v>
      </c>
      <c r="AA63" s="765"/>
      <c r="AB63" s="769" t="e">
        <f>AB61/AB62</f>
        <v>#DIV/0!</v>
      </c>
      <c r="AC63" s="767"/>
      <c r="AD63" s="769" t="e">
        <f>AD61/AD62</f>
        <v>#DIV/0!</v>
      </c>
    </row>
    <row r="64" spans="1:30" s="822" customFormat="1" ht="18" customHeight="1" x14ac:dyDescent="0.25">
      <c r="A64" s="826" t="s">
        <v>528</v>
      </c>
      <c r="B64" s="827" t="s">
        <v>527</v>
      </c>
      <c r="C64" s="828"/>
      <c r="D64" s="829">
        <f>D65+D68+D71+D74</f>
        <v>3868</v>
      </c>
      <c r="E64" s="829">
        <f>E65+E68+E71+E74</f>
        <v>40505.64</v>
      </c>
      <c r="F64" s="1050"/>
      <c r="G64" s="829">
        <f>G65+G68+G71+G74</f>
        <v>3868</v>
      </c>
      <c r="H64" s="829">
        <f t="shared" ref="H64:AD64" si="37">H65+H68+H71+H74</f>
        <v>40505.64</v>
      </c>
      <c r="I64" s="829">
        <f>I65+I68+I71+I74</f>
        <v>0</v>
      </c>
      <c r="J64" s="829">
        <f t="shared" si="37"/>
        <v>0</v>
      </c>
      <c r="K64" s="829">
        <f t="shared" si="37"/>
        <v>0</v>
      </c>
      <c r="L64" s="829">
        <f t="shared" si="37"/>
        <v>0</v>
      </c>
      <c r="M64" s="829">
        <f t="shared" si="37"/>
        <v>0</v>
      </c>
      <c r="N64" s="829">
        <f t="shared" si="37"/>
        <v>0</v>
      </c>
      <c r="O64" s="829">
        <f t="shared" si="37"/>
        <v>0</v>
      </c>
      <c r="P64" s="829">
        <f t="shared" si="37"/>
        <v>0</v>
      </c>
      <c r="Q64" s="829">
        <f t="shared" si="37"/>
        <v>0</v>
      </c>
      <c r="R64" s="829">
        <f t="shared" si="37"/>
        <v>0</v>
      </c>
      <c r="S64" s="829">
        <f t="shared" si="37"/>
        <v>0</v>
      </c>
      <c r="T64" s="829">
        <f t="shared" si="37"/>
        <v>0</v>
      </c>
      <c r="U64" s="829">
        <f t="shared" si="37"/>
        <v>0</v>
      </c>
      <c r="V64" s="829">
        <f t="shared" si="37"/>
        <v>0</v>
      </c>
      <c r="W64" s="829">
        <f t="shared" si="37"/>
        <v>0</v>
      </c>
      <c r="X64" s="829">
        <f t="shared" si="37"/>
        <v>0</v>
      </c>
      <c r="Y64" s="829">
        <f t="shared" si="37"/>
        <v>0</v>
      </c>
      <c r="Z64" s="829">
        <f t="shared" si="37"/>
        <v>0</v>
      </c>
      <c r="AA64" s="829">
        <f t="shared" si="37"/>
        <v>0</v>
      </c>
      <c r="AB64" s="829">
        <f t="shared" si="37"/>
        <v>0</v>
      </c>
      <c r="AC64" s="829">
        <f t="shared" si="37"/>
        <v>0</v>
      </c>
      <c r="AD64" s="829">
        <f t="shared" si="37"/>
        <v>0</v>
      </c>
    </row>
    <row r="65" spans="1:49" ht="18" customHeight="1" x14ac:dyDescent="0.25">
      <c r="A65" s="981" t="s">
        <v>492</v>
      </c>
      <c r="B65" s="807" t="s">
        <v>516</v>
      </c>
      <c r="C65" s="808">
        <v>7.32</v>
      </c>
      <c r="D65" s="812">
        <f>(AC65+AA65+Y65+W65+U65+S65+Q65+O65+M65+K65+I65+G65)</f>
        <v>2537</v>
      </c>
      <c r="E65" s="812">
        <f>(AD65+AB65+Z65+X65+V65+T65+R65+P65+N65+L65+J65+H65)</f>
        <v>18570.84</v>
      </c>
      <c r="F65" s="1050"/>
      <c r="G65" s="809">
        <v>2537</v>
      </c>
      <c r="H65" s="809">
        <f t="shared" ref="H65:H77" si="38">C65*G65</f>
        <v>18570.84</v>
      </c>
      <c r="I65" s="809"/>
      <c r="J65" s="809">
        <f t="shared" ref="J65:J77" si="39">C65*I65</f>
        <v>0</v>
      </c>
      <c r="K65" s="809"/>
      <c r="L65" s="809">
        <f t="shared" ref="L65:L77" si="40">C65*K65</f>
        <v>0</v>
      </c>
      <c r="M65" s="809"/>
      <c r="N65" s="809">
        <f t="shared" ref="N65:N77" si="41">C65*M65</f>
        <v>0</v>
      </c>
      <c r="O65" s="809"/>
      <c r="P65" s="809">
        <f t="shared" ref="P65:P77" si="42">C65*O65</f>
        <v>0</v>
      </c>
      <c r="Q65" s="809"/>
      <c r="R65" s="810">
        <f t="shared" ref="R65:R77" si="43">C65*Q65</f>
        <v>0</v>
      </c>
      <c r="S65" s="809"/>
      <c r="T65" s="809">
        <f t="shared" ref="T65:T74" si="44">C65*S65</f>
        <v>0</v>
      </c>
      <c r="U65" s="809"/>
      <c r="V65" s="809">
        <f t="shared" ref="V65:V77" si="45">U65*C65</f>
        <v>0</v>
      </c>
      <c r="W65" s="809"/>
      <c r="X65" s="809">
        <f t="shared" ref="X65:X77" si="46">C65*W65</f>
        <v>0</v>
      </c>
      <c r="Y65" s="809"/>
      <c r="Z65" s="809">
        <f t="shared" ref="Z65:Z77" si="47">C65*Y65</f>
        <v>0</v>
      </c>
      <c r="AA65" s="809"/>
      <c r="AB65" s="809">
        <f t="shared" ref="AB65:AB77" si="48">C65*AA65</f>
        <v>0</v>
      </c>
      <c r="AC65" s="811"/>
      <c r="AD65" s="811">
        <f t="shared" ref="AD65:AD74" si="49">C65*AC65</f>
        <v>0</v>
      </c>
    </row>
    <row r="66" spans="1:49" ht="18" customHeight="1" x14ac:dyDescent="0.25">
      <c r="A66" s="982"/>
      <c r="B66" s="807" t="s">
        <v>517</v>
      </c>
      <c r="C66" s="808">
        <v>7.32</v>
      </c>
      <c r="D66" s="812">
        <f>(AC66+AA66+Y66+W66+U66+S66+Q66+O66+M66+K66+I66+G66)</f>
        <v>95628.136612021874</v>
      </c>
      <c r="E66" s="812">
        <f>(AD66+AB66+Z66+X66+V66+T66+R66+P66+N66+L66+J66+H66)</f>
        <v>700000.4</v>
      </c>
      <c r="F66" s="1050"/>
      <c r="G66" s="809">
        <v>8107.5136612021897</v>
      </c>
      <c r="H66" s="809">
        <f>G66*$C66</f>
        <v>59347.000000000029</v>
      </c>
      <c r="I66" s="810">
        <v>0</v>
      </c>
      <c r="J66" s="809">
        <f t="shared" ref="J66" si="50">I66*$C66</f>
        <v>0</v>
      </c>
      <c r="K66" s="809">
        <v>8107.5136612021897</v>
      </c>
      <c r="L66" s="809">
        <f t="shared" ref="L66" si="51">K66*$C66</f>
        <v>59347.000000000029</v>
      </c>
      <c r="M66" s="809">
        <v>8107.5136612021897</v>
      </c>
      <c r="N66" s="809">
        <f t="shared" ref="N66" si="52">M66*$C66</f>
        <v>59347.000000000029</v>
      </c>
      <c r="O66" s="809">
        <v>8107.5136612021897</v>
      </c>
      <c r="P66" s="809">
        <f t="shared" ref="P66" si="53">O66*$C66</f>
        <v>59347.000000000029</v>
      </c>
      <c r="Q66" s="809">
        <v>9107.5136612021852</v>
      </c>
      <c r="R66" s="809">
        <f t="shared" ref="R66" si="54">Q66*$C66</f>
        <v>66667</v>
      </c>
      <c r="S66" s="809">
        <v>9107.5136612021852</v>
      </c>
      <c r="T66" s="809">
        <f t="shared" ref="T66" si="55">S66*$C66</f>
        <v>66667</v>
      </c>
      <c r="U66" s="809">
        <v>9107.5136612021852</v>
      </c>
      <c r="V66" s="809">
        <f t="shared" ref="V66" si="56">U66*$C66</f>
        <v>66667</v>
      </c>
      <c r="W66" s="809">
        <v>9107.5136612021852</v>
      </c>
      <c r="X66" s="809">
        <f t="shared" ref="X66" si="57">W66*$C66</f>
        <v>66667</v>
      </c>
      <c r="Y66" s="809">
        <v>9107.5136612021852</v>
      </c>
      <c r="Z66" s="809">
        <f t="shared" ref="Z66" si="58">Y66*$C66</f>
        <v>66667</v>
      </c>
      <c r="AA66" s="809">
        <v>9107.5136612021852</v>
      </c>
      <c r="AB66" s="809">
        <f t="shared" ref="AB66" si="59">AA66*$C66</f>
        <v>66667</v>
      </c>
      <c r="AC66" s="809">
        <v>8553</v>
      </c>
      <c r="AD66" s="809">
        <v>62610.400000000001</v>
      </c>
    </row>
    <row r="67" spans="1:49" ht="18" customHeight="1" x14ac:dyDescent="0.25">
      <c r="A67" s="983"/>
      <c r="B67" s="807" t="s">
        <v>19</v>
      </c>
      <c r="C67" s="808">
        <v>7.32</v>
      </c>
      <c r="D67" s="1081">
        <f>E65/E66</f>
        <v>2.6529756268710705E-2</v>
      </c>
      <c r="E67" s="1082"/>
      <c r="F67" s="1050"/>
      <c r="G67" s="809"/>
      <c r="H67" s="813">
        <f>H65/H66</f>
        <v>0.31291960840480548</v>
      </c>
      <c r="I67" s="809"/>
      <c r="J67" s="813" t="e">
        <f>J65/J66</f>
        <v>#DIV/0!</v>
      </c>
      <c r="K67" s="809"/>
      <c r="L67" s="813">
        <f>L65/L66</f>
        <v>0</v>
      </c>
      <c r="M67" s="809"/>
      <c r="N67" s="813">
        <f>N65/N66</f>
        <v>0</v>
      </c>
      <c r="O67" s="809"/>
      <c r="P67" s="813">
        <f>P65/P66</f>
        <v>0</v>
      </c>
      <c r="Q67" s="809"/>
      <c r="R67" s="813">
        <f>R65/R66</f>
        <v>0</v>
      </c>
      <c r="S67" s="809"/>
      <c r="T67" s="813">
        <f>T65/T66</f>
        <v>0</v>
      </c>
      <c r="U67" s="809"/>
      <c r="V67" s="813">
        <f>V65/V66</f>
        <v>0</v>
      </c>
      <c r="W67" s="809"/>
      <c r="X67" s="813">
        <f>X65/X66</f>
        <v>0</v>
      </c>
      <c r="Y67" s="809"/>
      <c r="Z67" s="813">
        <f>Z65/Z66</f>
        <v>0</v>
      </c>
      <c r="AA67" s="809"/>
      <c r="AB67" s="813">
        <f>AB65/AB66</f>
        <v>0</v>
      </c>
      <c r="AC67" s="811"/>
      <c r="AD67" s="813">
        <f>AD65/AD66</f>
        <v>0</v>
      </c>
    </row>
    <row r="68" spans="1:49" ht="18" customHeight="1" x14ac:dyDescent="0.25">
      <c r="A68" s="981" t="s">
        <v>465</v>
      </c>
      <c r="B68" s="807" t="s">
        <v>516</v>
      </c>
      <c r="C68" s="808">
        <v>7.92</v>
      </c>
      <c r="D68" s="812">
        <f>(AC68+AA68+Y68+W68+U68+S68+Q68+O68+M68+K68+I68+G68)</f>
        <v>815</v>
      </c>
      <c r="E68" s="812">
        <f>(AD68+AB68+Z68+X68+V68+T68+R68+P68+N68+L68+J68+H68)</f>
        <v>6454.8</v>
      </c>
      <c r="F68" s="1050"/>
      <c r="G68" s="830">
        <v>815</v>
      </c>
      <c r="H68" s="809">
        <f>$C68*G68</f>
        <v>6454.8</v>
      </c>
      <c r="I68" s="830"/>
      <c r="J68" s="809">
        <f t="shared" ref="J68:J69" si="60">$C68*I68</f>
        <v>0</v>
      </c>
      <c r="K68" s="830"/>
      <c r="L68" s="809">
        <f t="shared" ref="L68:L69" si="61">$C68*K68</f>
        <v>0</v>
      </c>
      <c r="M68" s="830"/>
      <c r="N68" s="809">
        <f t="shared" ref="N68:N69" si="62">$C68*M68</f>
        <v>0</v>
      </c>
      <c r="O68" s="830"/>
      <c r="P68" s="809">
        <f t="shared" ref="P68:P69" si="63">$C68*O68</f>
        <v>0</v>
      </c>
      <c r="Q68" s="830"/>
      <c r="R68" s="809">
        <f t="shared" ref="R68:R69" si="64">$C68*Q68</f>
        <v>0</v>
      </c>
      <c r="S68" s="830"/>
      <c r="T68" s="809">
        <f t="shared" ref="T68:T69" si="65">$C68*S68</f>
        <v>0</v>
      </c>
      <c r="U68" s="830"/>
      <c r="V68" s="809">
        <f t="shared" ref="V68:V69" si="66">$C68*U68</f>
        <v>0</v>
      </c>
      <c r="W68" s="830"/>
      <c r="X68" s="809">
        <f t="shared" ref="X68:X69" si="67">$C68*W68</f>
        <v>0</v>
      </c>
      <c r="Y68" s="830"/>
      <c r="Z68" s="809">
        <f t="shared" ref="Z68:Z69" si="68">$C68*Y68</f>
        <v>0</v>
      </c>
      <c r="AA68" s="830"/>
      <c r="AB68" s="809">
        <f t="shared" ref="AB68:AD69" si="69">$C68*AA68</f>
        <v>0</v>
      </c>
      <c r="AC68" s="830"/>
      <c r="AD68" s="809">
        <f t="shared" si="69"/>
        <v>0</v>
      </c>
    </row>
    <row r="69" spans="1:49" ht="18" customHeight="1" x14ac:dyDescent="0.25">
      <c r="A69" s="982"/>
      <c r="B69" s="807" t="s">
        <v>517</v>
      </c>
      <c r="C69" s="808">
        <v>7.92</v>
      </c>
      <c r="D69" s="812">
        <f>(AC69+AA69+Y69+W69+U69+S69+Q69+O69+M69+K69+I69+G69)</f>
        <v>12626</v>
      </c>
      <c r="E69" s="812">
        <f>(AD69+AB69+Z69+X69+V69+T69+R69+P69+N69+L69+J69+H69)</f>
        <v>100000</v>
      </c>
      <c r="F69" s="1050"/>
      <c r="G69" s="830">
        <v>1000</v>
      </c>
      <c r="H69" s="809">
        <f>$C69*G69</f>
        <v>7920</v>
      </c>
      <c r="I69" s="830">
        <v>1000</v>
      </c>
      <c r="J69" s="809">
        <f t="shared" si="60"/>
        <v>7920</v>
      </c>
      <c r="K69" s="830">
        <v>1000</v>
      </c>
      <c r="L69" s="809">
        <f t="shared" si="61"/>
        <v>7920</v>
      </c>
      <c r="M69" s="830">
        <v>1000</v>
      </c>
      <c r="N69" s="809">
        <f t="shared" si="62"/>
        <v>7920</v>
      </c>
      <c r="O69" s="830">
        <v>1000</v>
      </c>
      <c r="P69" s="809">
        <f t="shared" si="63"/>
        <v>7920</v>
      </c>
      <c r="Q69" s="830">
        <v>1000</v>
      </c>
      <c r="R69" s="809">
        <f t="shared" si="64"/>
        <v>7920</v>
      </c>
      <c r="S69" s="830">
        <v>1000</v>
      </c>
      <c r="T69" s="809">
        <f t="shared" si="65"/>
        <v>7920</v>
      </c>
      <c r="U69" s="830">
        <v>1000</v>
      </c>
      <c r="V69" s="809">
        <f t="shared" si="66"/>
        <v>7920</v>
      </c>
      <c r="W69" s="830">
        <v>1000</v>
      </c>
      <c r="X69" s="809">
        <f t="shared" si="67"/>
        <v>7920</v>
      </c>
      <c r="Y69" s="830">
        <v>1000</v>
      </c>
      <c r="Z69" s="809">
        <f t="shared" si="68"/>
        <v>7920</v>
      </c>
      <c r="AA69" s="830">
        <v>1000</v>
      </c>
      <c r="AB69" s="809">
        <f t="shared" si="69"/>
        <v>7920</v>
      </c>
      <c r="AC69" s="830">
        <v>1626</v>
      </c>
      <c r="AD69" s="809">
        <v>12880</v>
      </c>
    </row>
    <row r="70" spans="1:49" ht="18" customHeight="1" x14ac:dyDescent="0.25">
      <c r="A70" s="983"/>
      <c r="B70" s="807" t="s">
        <v>19</v>
      </c>
      <c r="C70" s="808">
        <v>7.92</v>
      </c>
      <c r="D70" s="1081">
        <f>E68/E69</f>
        <v>6.4548000000000008E-2</v>
      </c>
      <c r="E70" s="1082"/>
      <c r="F70" s="1050"/>
      <c r="G70" s="811"/>
      <c r="H70" s="813">
        <f>H68/H69</f>
        <v>0.81500000000000006</v>
      </c>
      <c r="I70" s="809"/>
      <c r="J70" s="813">
        <f>J68/J69</f>
        <v>0</v>
      </c>
      <c r="K70" s="809"/>
      <c r="L70" s="813">
        <f>L68/L69</f>
        <v>0</v>
      </c>
      <c r="M70" s="809"/>
      <c r="N70" s="813">
        <f>N68/N69</f>
        <v>0</v>
      </c>
      <c r="O70" s="809"/>
      <c r="P70" s="813">
        <f>P68/P69</f>
        <v>0</v>
      </c>
      <c r="Q70" s="809"/>
      <c r="R70" s="813">
        <f>R68/R69</f>
        <v>0</v>
      </c>
      <c r="S70" s="809"/>
      <c r="T70" s="813">
        <f>T68/T69</f>
        <v>0</v>
      </c>
      <c r="U70" s="809"/>
      <c r="V70" s="813">
        <f>V68/V69</f>
        <v>0</v>
      </c>
      <c r="W70" s="809"/>
      <c r="X70" s="813">
        <f>X68/X69</f>
        <v>0</v>
      </c>
      <c r="Y70" s="809"/>
      <c r="Z70" s="813">
        <f>Z68/Z69</f>
        <v>0</v>
      </c>
      <c r="AA70" s="809"/>
      <c r="AB70" s="813">
        <f>AB68/AB69</f>
        <v>0</v>
      </c>
      <c r="AC70" s="811"/>
      <c r="AD70" s="813">
        <f>AD68/AD69</f>
        <v>0</v>
      </c>
    </row>
    <row r="71" spans="1:49" ht="18" customHeight="1" x14ac:dyDescent="0.25">
      <c r="A71" s="981" t="s">
        <v>461</v>
      </c>
      <c r="B71" s="807" t="s">
        <v>516</v>
      </c>
      <c r="C71" s="808">
        <v>7.68</v>
      </c>
      <c r="D71" s="812">
        <f>(AC71+AA71+Y71+W71+U71+S71+Q71+O71+M71+K71+I71+G71)</f>
        <v>0</v>
      </c>
      <c r="E71" s="812">
        <f>(AD71+AB71+Z71+X71+V71+T71+R71+P71+N71+L71+J71+H71)</f>
        <v>0</v>
      </c>
      <c r="F71" s="1050"/>
      <c r="G71" s="811">
        <v>0</v>
      </c>
      <c r="H71" s="809">
        <f t="shared" si="38"/>
        <v>0</v>
      </c>
      <c r="I71" s="809"/>
      <c r="J71" s="809">
        <f t="shared" si="39"/>
        <v>0</v>
      </c>
      <c r="K71" s="809"/>
      <c r="L71" s="809">
        <f t="shared" si="40"/>
        <v>0</v>
      </c>
      <c r="M71" s="809"/>
      <c r="N71" s="809">
        <f t="shared" si="41"/>
        <v>0</v>
      </c>
      <c r="O71" s="809"/>
      <c r="P71" s="809">
        <f t="shared" si="42"/>
        <v>0</v>
      </c>
      <c r="Q71" s="809"/>
      <c r="R71" s="810">
        <f t="shared" si="43"/>
        <v>0</v>
      </c>
      <c r="S71" s="809"/>
      <c r="T71" s="809">
        <f t="shared" si="44"/>
        <v>0</v>
      </c>
      <c r="U71" s="809"/>
      <c r="V71" s="809">
        <f t="shared" si="45"/>
        <v>0</v>
      </c>
      <c r="W71" s="809"/>
      <c r="X71" s="809">
        <f t="shared" si="46"/>
        <v>0</v>
      </c>
      <c r="Y71" s="809"/>
      <c r="Z71" s="809">
        <f t="shared" si="47"/>
        <v>0</v>
      </c>
      <c r="AA71" s="809"/>
      <c r="AB71" s="809">
        <f t="shared" si="48"/>
        <v>0</v>
      </c>
      <c r="AC71" s="811"/>
      <c r="AD71" s="811">
        <f t="shared" si="49"/>
        <v>0</v>
      </c>
    </row>
    <row r="72" spans="1:49" ht="18" customHeight="1" x14ac:dyDescent="0.25">
      <c r="A72" s="982"/>
      <c r="B72" s="807" t="s">
        <v>517</v>
      </c>
      <c r="C72" s="808">
        <v>7.68</v>
      </c>
      <c r="D72" s="812">
        <f>(AC72+AA72+Y72+W72+U72+S72+Q72+O72+M72+K72+I72+G72)</f>
        <v>52083.010416666686</v>
      </c>
      <c r="E72" s="812">
        <f>(AD72+AB72+Z72+X72+V72+T72+R72+P72+N72+L72+J72+H72)</f>
        <v>399999.5</v>
      </c>
      <c r="F72" s="1050"/>
      <c r="G72" s="830">
        <v>4340.3645833333339</v>
      </c>
      <c r="H72" s="814">
        <f>G72*$C72</f>
        <v>33334</v>
      </c>
      <c r="I72" s="830">
        <v>4340.3645833333339</v>
      </c>
      <c r="J72" s="814">
        <f t="shared" ref="J72" si="70">I72*$C72</f>
        <v>33334</v>
      </c>
      <c r="K72" s="830">
        <v>4340.3645833333339</v>
      </c>
      <c r="L72" s="814">
        <f t="shared" ref="L72" si="71">K72*$C72</f>
        <v>33334</v>
      </c>
      <c r="M72" s="830">
        <v>4340.3645833333339</v>
      </c>
      <c r="N72" s="814">
        <f t="shared" ref="N72" si="72">M72*$C72</f>
        <v>33334</v>
      </c>
      <c r="O72" s="830">
        <v>4340.3645833333339</v>
      </c>
      <c r="P72" s="814">
        <f t="shared" ref="P72" si="73">O72*$C72</f>
        <v>33334</v>
      </c>
      <c r="Q72" s="830">
        <v>4340.3645833333339</v>
      </c>
      <c r="R72" s="814">
        <f t="shared" ref="R72" si="74">Q72*$C72</f>
        <v>33334</v>
      </c>
      <c r="S72" s="830">
        <v>4340.3645833333339</v>
      </c>
      <c r="T72" s="814">
        <f t="shared" ref="T72" si="75">S72*$C72</f>
        <v>33334</v>
      </c>
      <c r="U72" s="830">
        <v>4340.3645833333339</v>
      </c>
      <c r="V72" s="814">
        <f t="shared" ref="V72" si="76">U72*$C72</f>
        <v>33334</v>
      </c>
      <c r="W72" s="830">
        <v>4340.3645833333339</v>
      </c>
      <c r="X72" s="814">
        <f t="shared" ref="X72" si="77">W72*$C72</f>
        <v>33334</v>
      </c>
      <c r="Y72" s="830">
        <v>4340.3645833333339</v>
      </c>
      <c r="Z72" s="814">
        <f t="shared" ref="Z72" si="78">Y72*$C72</f>
        <v>33334</v>
      </c>
      <c r="AA72" s="830">
        <v>4340.3645833333339</v>
      </c>
      <c r="AB72" s="814">
        <f t="shared" ref="AB72" si="79">AA72*$C72</f>
        <v>33334</v>
      </c>
      <c r="AC72" s="830">
        <v>4339</v>
      </c>
      <c r="AD72" s="814">
        <v>33325.5</v>
      </c>
    </row>
    <row r="73" spans="1:49" ht="18" customHeight="1" x14ac:dyDescent="0.25">
      <c r="A73" s="983"/>
      <c r="B73" s="807" t="s">
        <v>19</v>
      </c>
      <c r="C73" s="808">
        <v>7.68</v>
      </c>
      <c r="D73" s="1081">
        <f>E71/E72</f>
        <v>0</v>
      </c>
      <c r="E73" s="1082"/>
      <c r="F73" s="1050"/>
      <c r="G73" s="811"/>
      <c r="H73" s="813">
        <f>H71/H72</f>
        <v>0</v>
      </c>
      <c r="I73" s="809"/>
      <c r="J73" s="813">
        <f>J71/J72</f>
        <v>0</v>
      </c>
      <c r="K73" s="809"/>
      <c r="L73" s="813">
        <f>L71/L72</f>
        <v>0</v>
      </c>
      <c r="M73" s="809"/>
      <c r="N73" s="813">
        <f>N71/N72</f>
        <v>0</v>
      </c>
      <c r="O73" s="809"/>
      <c r="P73" s="813">
        <f>P71/P72</f>
        <v>0</v>
      </c>
      <c r="Q73" s="809"/>
      <c r="R73" s="813">
        <f>R71/R72</f>
        <v>0</v>
      </c>
      <c r="S73" s="809"/>
      <c r="T73" s="813">
        <f>T71/T72</f>
        <v>0</v>
      </c>
      <c r="U73" s="809"/>
      <c r="V73" s="813">
        <f>V71/V72</f>
        <v>0</v>
      </c>
      <c r="W73" s="809"/>
      <c r="X73" s="813">
        <f>X71/X72</f>
        <v>0</v>
      </c>
      <c r="Y73" s="809"/>
      <c r="Z73" s="813">
        <f>Z71/Z72</f>
        <v>0</v>
      </c>
      <c r="AA73" s="809"/>
      <c r="AB73" s="813">
        <f>AB71/AB72</f>
        <v>0</v>
      </c>
      <c r="AC73" s="811"/>
      <c r="AD73" s="813">
        <f>AD71/AD72</f>
        <v>0</v>
      </c>
    </row>
    <row r="74" spans="1:49" ht="18" customHeight="1" x14ac:dyDescent="0.25">
      <c r="A74" s="981" t="s">
        <v>519</v>
      </c>
      <c r="B74" s="807" t="s">
        <v>516</v>
      </c>
      <c r="C74" s="808">
        <v>30</v>
      </c>
      <c r="D74" s="812">
        <f>(AC74+AA74+Y74+W74+U74+S74+Q74+O74+M74+K74+I74+G74)</f>
        <v>516</v>
      </c>
      <c r="E74" s="812">
        <f>(AD74+AB74+Z74+X74+V74+T74+R74+P74+N74+L74+J74+H74)</f>
        <v>15480</v>
      </c>
      <c r="F74" s="1050"/>
      <c r="G74" s="811">
        <v>516</v>
      </c>
      <c r="H74" s="809">
        <f t="shared" si="38"/>
        <v>15480</v>
      </c>
      <c r="I74" s="809"/>
      <c r="J74" s="809">
        <f t="shared" si="39"/>
        <v>0</v>
      </c>
      <c r="K74" s="809"/>
      <c r="L74" s="809">
        <f t="shared" si="40"/>
        <v>0</v>
      </c>
      <c r="M74" s="809"/>
      <c r="N74" s="809">
        <f t="shared" si="41"/>
        <v>0</v>
      </c>
      <c r="O74" s="809"/>
      <c r="P74" s="809">
        <f t="shared" si="42"/>
        <v>0</v>
      </c>
      <c r="Q74" s="809"/>
      <c r="R74" s="810">
        <f t="shared" si="43"/>
        <v>0</v>
      </c>
      <c r="S74" s="809"/>
      <c r="T74" s="809">
        <f t="shared" si="44"/>
        <v>0</v>
      </c>
      <c r="U74" s="809"/>
      <c r="V74" s="809">
        <f t="shared" si="45"/>
        <v>0</v>
      </c>
      <c r="W74" s="809"/>
      <c r="X74" s="809">
        <f t="shared" si="46"/>
        <v>0</v>
      </c>
      <c r="Y74" s="809"/>
      <c r="Z74" s="809">
        <f t="shared" si="47"/>
        <v>0</v>
      </c>
      <c r="AA74" s="809"/>
      <c r="AB74" s="809">
        <f t="shared" si="48"/>
        <v>0</v>
      </c>
      <c r="AC74" s="811"/>
      <c r="AD74" s="811">
        <f t="shared" si="49"/>
        <v>0</v>
      </c>
    </row>
    <row r="75" spans="1:49" ht="18" customHeight="1" x14ac:dyDescent="0.25">
      <c r="A75" s="982"/>
      <c r="B75" s="807" t="s">
        <v>517</v>
      </c>
      <c r="C75" s="808">
        <v>30</v>
      </c>
      <c r="D75" s="812">
        <f>(AC75+AA75+Y75+W75+U75+S75+Q75+O75+M75+K75+I75+G75)</f>
        <v>13333.33</v>
      </c>
      <c r="E75" s="812">
        <f>(AD75+AB75+Z75+X75+V75+T75+R75+P75+N75+L75+J75+H75)</f>
        <v>399999.9</v>
      </c>
      <c r="F75" s="1050"/>
      <c r="G75" s="830">
        <v>1111</v>
      </c>
      <c r="H75" s="814">
        <f>G75*$C75</f>
        <v>33330</v>
      </c>
      <c r="I75" s="830">
        <v>1111</v>
      </c>
      <c r="J75" s="814">
        <f t="shared" ref="J75" si="80">I75*$C75</f>
        <v>33330</v>
      </c>
      <c r="K75" s="830">
        <v>1111</v>
      </c>
      <c r="L75" s="814">
        <f t="shared" ref="L75" si="81">K75*$C75</f>
        <v>33330</v>
      </c>
      <c r="M75" s="830">
        <v>1111</v>
      </c>
      <c r="N75" s="814">
        <f t="shared" ref="N75" si="82">M75*$C75</f>
        <v>33330</v>
      </c>
      <c r="O75" s="830">
        <v>1111</v>
      </c>
      <c r="P75" s="814">
        <f t="shared" ref="P75" si="83">O75*$C75</f>
        <v>33330</v>
      </c>
      <c r="Q75" s="830">
        <v>1111</v>
      </c>
      <c r="R75" s="814">
        <f t="shared" ref="R75" si="84">Q75*$C75</f>
        <v>33330</v>
      </c>
      <c r="S75" s="830">
        <v>1111</v>
      </c>
      <c r="T75" s="814">
        <f t="shared" ref="T75" si="85">S75*$C75</f>
        <v>33330</v>
      </c>
      <c r="U75" s="830">
        <v>1111</v>
      </c>
      <c r="V75" s="814">
        <f t="shared" ref="V75" si="86">U75*$C75</f>
        <v>33330</v>
      </c>
      <c r="W75" s="830">
        <v>1111</v>
      </c>
      <c r="X75" s="814">
        <f t="shared" ref="X75" si="87">W75*$C75</f>
        <v>33330</v>
      </c>
      <c r="Y75" s="830">
        <v>1111</v>
      </c>
      <c r="Z75" s="814">
        <f t="shared" ref="Z75" si="88">Y75*$C75</f>
        <v>33330</v>
      </c>
      <c r="AA75" s="830">
        <v>1111</v>
      </c>
      <c r="AB75" s="814">
        <f t="shared" ref="AB75" si="89">AA75*$C75</f>
        <v>33330</v>
      </c>
      <c r="AC75" s="830">
        <v>1112.33</v>
      </c>
      <c r="AD75" s="814">
        <f t="shared" ref="AD75" si="90">AC75*$C75</f>
        <v>33369.899999999994</v>
      </c>
    </row>
    <row r="76" spans="1:49" ht="18" customHeight="1" x14ac:dyDescent="0.25">
      <c r="A76" s="983"/>
      <c r="B76" s="807" t="s">
        <v>19</v>
      </c>
      <c r="C76" s="808">
        <v>30</v>
      </c>
      <c r="D76" s="1081">
        <f>E74/E75</f>
        <v>3.8700009675002416E-2</v>
      </c>
      <c r="E76" s="1082"/>
      <c r="F76" s="1050"/>
      <c r="G76" s="811"/>
      <c r="H76" s="813">
        <f>H74/H75</f>
        <v>0.46444644464446444</v>
      </c>
      <c r="I76" s="809"/>
      <c r="J76" s="813">
        <f>J74/J75</f>
        <v>0</v>
      </c>
      <c r="K76" s="809"/>
      <c r="L76" s="813">
        <f>L74/L75</f>
        <v>0</v>
      </c>
      <c r="M76" s="809"/>
      <c r="N76" s="813">
        <f>N74/N75</f>
        <v>0</v>
      </c>
      <c r="O76" s="809"/>
      <c r="P76" s="813">
        <f>P74/P75</f>
        <v>0</v>
      </c>
      <c r="Q76" s="809"/>
      <c r="R76" s="813">
        <f>R74/R75</f>
        <v>0</v>
      </c>
      <c r="S76" s="809"/>
      <c r="T76" s="813">
        <f>T74/T75</f>
        <v>0</v>
      </c>
      <c r="U76" s="809"/>
      <c r="V76" s="813">
        <f>V74/V75</f>
        <v>0</v>
      </c>
      <c r="W76" s="809"/>
      <c r="X76" s="813">
        <f>X74/X75</f>
        <v>0</v>
      </c>
      <c r="Y76" s="809"/>
      <c r="Z76" s="813">
        <f>Z74/Z75</f>
        <v>0</v>
      </c>
      <c r="AA76" s="809"/>
      <c r="AB76" s="813">
        <f>AB74/AB75</f>
        <v>0</v>
      </c>
      <c r="AC76" s="811"/>
      <c r="AD76" s="813">
        <f>AD74/AD75</f>
        <v>0</v>
      </c>
    </row>
    <row r="77" spans="1:49" s="856" customFormat="1" ht="18" customHeight="1" x14ac:dyDescent="0.25">
      <c r="A77" s="849" t="s">
        <v>506</v>
      </c>
      <c r="B77" s="850" t="s">
        <v>516</v>
      </c>
      <c r="C77" s="851"/>
      <c r="D77" s="852"/>
      <c r="E77" s="852">
        <f>(AD77+AB77+Z77+X77+V77+T77+R77+P77+N77+L77+J77+H77)</f>
        <v>0</v>
      </c>
      <c r="F77" s="1050"/>
      <c r="G77" s="853"/>
      <c r="H77" s="854">
        <f t="shared" si="38"/>
        <v>0</v>
      </c>
      <c r="I77" s="854"/>
      <c r="J77" s="854">
        <f t="shared" si="39"/>
        <v>0</v>
      </c>
      <c r="K77" s="854"/>
      <c r="L77" s="854">
        <f t="shared" si="40"/>
        <v>0</v>
      </c>
      <c r="M77" s="854"/>
      <c r="N77" s="854">
        <f t="shared" si="41"/>
        <v>0</v>
      </c>
      <c r="O77" s="854"/>
      <c r="P77" s="854">
        <f t="shared" si="42"/>
        <v>0</v>
      </c>
      <c r="Q77" s="854"/>
      <c r="R77" s="855">
        <f t="shared" si="43"/>
        <v>0</v>
      </c>
      <c r="S77" s="854"/>
      <c r="T77" s="854">
        <f>C77*S77</f>
        <v>0</v>
      </c>
      <c r="U77" s="854"/>
      <c r="V77" s="854">
        <f t="shared" si="45"/>
        <v>0</v>
      </c>
      <c r="W77" s="854"/>
      <c r="X77" s="854">
        <f t="shared" si="46"/>
        <v>0</v>
      </c>
      <c r="Y77" s="854"/>
      <c r="Z77" s="854">
        <f t="shared" si="47"/>
        <v>0</v>
      </c>
      <c r="AA77" s="854"/>
      <c r="AB77" s="854">
        <f t="shared" si="48"/>
        <v>0</v>
      </c>
      <c r="AC77" s="853"/>
      <c r="AD77" s="853">
        <v>0</v>
      </c>
      <c r="AM77" s="856">
        <v>0</v>
      </c>
      <c r="AO77" s="856">
        <v>0</v>
      </c>
      <c r="AQ77" s="856">
        <v>0</v>
      </c>
      <c r="AS77" s="856">
        <v>0</v>
      </c>
      <c r="AU77" s="856">
        <v>0</v>
      </c>
      <c r="AW77" s="856">
        <v>0</v>
      </c>
    </row>
    <row r="78" spans="1:49" ht="18" customHeight="1" x14ac:dyDescent="0.25">
      <c r="A78" s="815" t="s">
        <v>526</v>
      </c>
      <c r="B78" s="816" t="s">
        <v>516</v>
      </c>
      <c r="C78" s="817"/>
      <c r="D78" s="820"/>
      <c r="E78" s="820">
        <f>(AD78+AB78+Z78+X78+V78+T78+R78+P78+N78+L78+J78+H78)</f>
        <v>0</v>
      </c>
      <c r="F78" s="1050"/>
      <c r="G78" s="818"/>
      <c r="H78" s="819">
        <v>0</v>
      </c>
      <c r="I78" s="819"/>
      <c r="J78" s="819">
        <v>0</v>
      </c>
      <c r="K78" s="819"/>
      <c r="L78" s="819">
        <v>0</v>
      </c>
      <c r="M78" s="819"/>
      <c r="N78" s="819">
        <v>0</v>
      </c>
      <c r="O78" s="819"/>
      <c r="P78" s="819">
        <v>0</v>
      </c>
      <c r="Q78" s="819"/>
      <c r="R78" s="819">
        <v>0</v>
      </c>
      <c r="S78" s="819"/>
      <c r="T78" s="819">
        <v>0</v>
      </c>
      <c r="U78" s="819"/>
      <c r="V78" s="819">
        <v>0</v>
      </c>
      <c r="W78" s="819"/>
      <c r="X78" s="819">
        <v>0</v>
      </c>
      <c r="Y78" s="819"/>
      <c r="Z78" s="819">
        <v>0</v>
      </c>
      <c r="AA78" s="819"/>
      <c r="AB78" s="819">
        <v>0</v>
      </c>
      <c r="AC78" s="818"/>
      <c r="AD78" s="819">
        <v>0</v>
      </c>
    </row>
    <row r="79" spans="1:49" ht="18" customHeight="1" x14ac:dyDescent="0.25">
      <c r="A79" s="823" t="s">
        <v>525</v>
      </c>
      <c r="B79" s="824" t="s">
        <v>527</v>
      </c>
      <c r="C79" s="825"/>
      <c r="D79" s="831"/>
      <c r="E79" s="831">
        <f>SUM(E80:E84)</f>
        <v>56965.710000000006</v>
      </c>
      <c r="F79" s="1050"/>
      <c r="G79" s="831">
        <f>SUM(G80:G84)</f>
        <v>56965.710000000006</v>
      </c>
      <c r="H79" s="831">
        <f t="shared" ref="H79:AD79" si="91">SUM(H80:H84)</f>
        <v>56965.710000000006</v>
      </c>
      <c r="I79" s="831">
        <f t="shared" si="91"/>
        <v>0</v>
      </c>
      <c r="J79" s="831">
        <f t="shared" si="91"/>
        <v>0</v>
      </c>
      <c r="K79" s="831">
        <f t="shared" si="91"/>
        <v>0</v>
      </c>
      <c r="L79" s="831">
        <f t="shared" si="91"/>
        <v>0</v>
      </c>
      <c r="M79" s="831">
        <f t="shared" si="91"/>
        <v>0</v>
      </c>
      <c r="N79" s="831">
        <f t="shared" si="91"/>
        <v>0</v>
      </c>
      <c r="O79" s="831">
        <f t="shared" si="91"/>
        <v>0</v>
      </c>
      <c r="P79" s="831">
        <f t="shared" si="91"/>
        <v>0</v>
      </c>
      <c r="Q79" s="831">
        <f t="shared" si="91"/>
        <v>0</v>
      </c>
      <c r="R79" s="831">
        <f t="shared" si="91"/>
        <v>0</v>
      </c>
      <c r="S79" s="831">
        <f t="shared" si="91"/>
        <v>0</v>
      </c>
      <c r="T79" s="831">
        <f t="shared" si="91"/>
        <v>0</v>
      </c>
      <c r="U79" s="831">
        <f t="shared" si="91"/>
        <v>0</v>
      </c>
      <c r="V79" s="831">
        <f t="shared" si="91"/>
        <v>0</v>
      </c>
      <c r="W79" s="831">
        <f t="shared" si="91"/>
        <v>0</v>
      </c>
      <c r="X79" s="831">
        <f t="shared" si="91"/>
        <v>0</v>
      </c>
      <c r="Y79" s="831">
        <f t="shared" si="91"/>
        <v>0</v>
      </c>
      <c r="Z79" s="831">
        <f t="shared" si="91"/>
        <v>0</v>
      </c>
      <c r="AA79" s="831">
        <f t="shared" si="91"/>
        <v>0</v>
      </c>
      <c r="AB79" s="831">
        <f t="shared" si="91"/>
        <v>0</v>
      </c>
      <c r="AC79" s="831">
        <f t="shared" si="91"/>
        <v>0</v>
      </c>
      <c r="AD79" s="831">
        <f t="shared" si="91"/>
        <v>0</v>
      </c>
    </row>
    <row r="80" spans="1:49" ht="18" customHeight="1" x14ac:dyDescent="0.25">
      <c r="A80" s="770" t="s">
        <v>520</v>
      </c>
      <c r="B80" s="751" t="s">
        <v>516</v>
      </c>
      <c r="C80" s="771"/>
      <c r="D80" s="774"/>
      <c r="E80" s="835">
        <f t="shared" ref="E80:E84" si="92">(AD80+AB80+Z80+X80+V80+T80+R80+P80+N80+L80+J80+H80)</f>
        <v>19603.080000000002</v>
      </c>
      <c r="F80" s="1050"/>
      <c r="G80" s="772">
        <f>772*12*0.33+120*20*0.33+833*24*0.33+20*0.33+9150</f>
        <v>19603.080000000002</v>
      </c>
      <c r="H80" s="848">
        <f>G80</f>
        <v>19603.080000000002</v>
      </c>
      <c r="I80" s="773"/>
      <c r="J80" s="848">
        <f>I80</f>
        <v>0</v>
      </c>
      <c r="K80" s="773"/>
      <c r="L80" s="848">
        <f>K80</f>
        <v>0</v>
      </c>
      <c r="M80" s="773"/>
      <c r="N80" s="848">
        <f>M80</f>
        <v>0</v>
      </c>
      <c r="O80" s="773"/>
      <c r="P80" s="848">
        <f>O80</f>
        <v>0</v>
      </c>
      <c r="Q80" s="773"/>
      <c r="R80" s="848">
        <f>Q80</f>
        <v>0</v>
      </c>
      <c r="S80" s="773"/>
      <c r="T80" s="848">
        <f>S80</f>
        <v>0</v>
      </c>
      <c r="U80" s="773"/>
      <c r="V80" s="848">
        <f>U80</f>
        <v>0</v>
      </c>
      <c r="W80" s="773"/>
      <c r="X80" s="848">
        <f>W80</f>
        <v>0</v>
      </c>
      <c r="Y80" s="773"/>
      <c r="Z80" s="848">
        <f>Y80</f>
        <v>0</v>
      </c>
      <c r="AA80" s="773"/>
      <c r="AB80" s="848">
        <f>AA80</f>
        <v>0</v>
      </c>
      <c r="AC80" s="772"/>
      <c r="AD80" s="848">
        <f>AC80</f>
        <v>0</v>
      </c>
    </row>
    <row r="81" spans="1:30" ht="18" customHeight="1" x14ac:dyDescent="0.25">
      <c r="A81" s="770" t="s">
        <v>521</v>
      </c>
      <c r="B81" s="751" t="s">
        <v>516</v>
      </c>
      <c r="C81" s="771"/>
      <c r="D81" s="774"/>
      <c r="E81" s="835">
        <f t="shared" si="92"/>
        <v>19102.080000000002</v>
      </c>
      <c r="F81" s="1050"/>
      <c r="G81" s="772">
        <f>897*12*0.33+508*24*0.33+20*0.33 + 11520</f>
        <v>19102.080000000002</v>
      </c>
      <c r="H81" s="848">
        <f t="shared" ref="H81:H84" si="93">G81</f>
        <v>19102.080000000002</v>
      </c>
      <c r="I81" s="773"/>
      <c r="J81" s="848">
        <f t="shared" ref="J81:L84" si="94">I81</f>
        <v>0</v>
      </c>
      <c r="K81" s="773"/>
      <c r="L81" s="848">
        <f t="shared" si="94"/>
        <v>0</v>
      </c>
      <c r="M81" s="773"/>
      <c r="N81" s="848">
        <f t="shared" ref="N81" si="95">M81</f>
        <v>0</v>
      </c>
      <c r="O81" s="773"/>
      <c r="P81" s="848">
        <f t="shared" ref="P81" si="96">O81</f>
        <v>0</v>
      </c>
      <c r="Q81" s="773"/>
      <c r="R81" s="848">
        <f t="shared" ref="R81" si="97">Q81</f>
        <v>0</v>
      </c>
      <c r="S81" s="773"/>
      <c r="T81" s="848">
        <f t="shared" ref="T81" si="98">S81</f>
        <v>0</v>
      </c>
      <c r="U81" s="773"/>
      <c r="V81" s="848">
        <f t="shared" ref="V81" si="99">U81</f>
        <v>0</v>
      </c>
      <c r="W81" s="773"/>
      <c r="X81" s="848">
        <f t="shared" ref="X81" si="100">W81</f>
        <v>0</v>
      </c>
      <c r="Y81" s="773"/>
      <c r="Z81" s="848">
        <f t="shared" ref="Z81" si="101">Y81</f>
        <v>0</v>
      </c>
      <c r="AA81" s="773"/>
      <c r="AB81" s="848">
        <f t="shared" ref="AB81" si="102">AA81</f>
        <v>0</v>
      </c>
      <c r="AC81" s="772"/>
      <c r="AD81" s="848">
        <f t="shared" ref="AD81" si="103">AC81</f>
        <v>0</v>
      </c>
    </row>
    <row r="82" spans="1:30" ht="18" customHeight="1" x14ac:dyDescent="0.25">
      <c r="A82" s="770" t="s">
        <v>522</v>
      </c>
      <c r="B82" s="751" t="s">
        <v>516</v>
      </c>
      <c r="C82" s="771"/>
      <c r="D82" s="774"/>
      <c r="E82" s="835">
        <f t="shared" si="92"/>
        <v>18260.550000000003</v>
      </c>
      <c r="F82" s="1050"/>
      <c r="G82" s="772">
        <f>857*12*0.33+1202*20*0.33+11*0.33+6930</f>
        <v>18260.550000000003</v>
      </c>
      <c r="H82" s="848">
        <f t="shared" si="93"/>
        <v>18260.550000000003</v>
      </c>
      <c r="I82" s="773"/>
      <c r="J82" s="848">
        <f t="shared" si="94"/>
        <v>0</v>
      </c>
      <c r="K82" s="773"/>
      <c r="L82" s="848">
        <f t="shared" si="94"/>
        <v>0</v>
      </c>
      <c r="M82" s="773"/>
      <c r="N82" s="848">
        <f t="shared" ref="N82" si="104">M82</f>
        <v>0</v>
      </c>
      <c r="O82" s="773"/>
      <c r="P82" s="848">
        <f t="shared" ref="P82" si="105">O82</f>
        <v>0</v>
      </c>
      <c r="Q82" s="773"/>
      <c r="R82" s="848">
        <f t="shared" ref="R82" si="106">Q82</f>
        <v>0</v>
      </c>
      <c r="S82" s="773"/>
      <c r="T82" s="848">
        <f t="shared" ref="T82" si="107">S82</f>
        <v>0</v>
      </c>
      <c r="U82" s="773"/>
      <c r="V82" s="848">
        <f t="shared" ref="V82" si="108">U82</f>
        <v>0</v>
      </c>
      <c r="W82" s="773"/>
      <c r="X82" s="848">
        <f t="shared" ref="X82" si="109">W82</f>
        <v>0</v>
      </c>
      <c r="Y82" s="773"/>
      <c r="Z82" s="848">
        <f t="shared" ref="Z82" si="110">Y82</f>
        <v>0</v>
      </c>
      <c r="AA82" s="773"/>
      <c r="AB82" s="848">
        <f t="shared" ref="AB82" si="111">AA82</f>
        <v>0</v>
      </c>
      <c r="AC82" s="772"/>
      <c r="AD82" s="848">
        <f t="shared" ref="AD82" si="112">AC82</f>
        <v>0</v>
      </c>
    </row>
    <row r="83" spans="1:30" ht="18" customHeight="1" x14ac:dyDescent="0.25">
      <c r="A83" s="770" t="s">
        <v>523</v>
      </c>
      <c r="B83" s="751" t="s">
        <v>516</v>
      </c>
      <c r="C83" s="771"/>
      <c r="D83" s="774"/>
      <c r="E83" s="835">
        <f t="shared" si="92"/>
        <v>0</v>
      </c>
      <c r="F83" s="1050"/>
      <c r="G83" s="772">
        <v>0</v>
      </c>
      <c r="H83" s="848">
        <f t="shared" si="93"/>
        <v>0</v>
      </c>
      <c r="I83" s="773"/>
      <c r="J83" s="848">
        <f t="shared" si="94"/>
        <v>0</v>
      </c>
      <c r="K83" s="773"/>
      <c r="L83" s="848">
        <f t="shared" si="94"/>
        <v>0</v>
      </c>
      <c r="M83" s="773"/>
      <c r="N83" s="848">
        <f t="shared" ref="N83" si="113">M83</f>
        <v>0</v>
      </c>
      <c r="O83" s="773"/>
      <c r="P83" s="848">
        <f t="shared" ref="P83" si="114">O83</f>
        <v>0</v>
      </c>
      <c r="Q83" s="773"/>
      <c r="R83" s="848">
        <f t="shared" ref="R83" si="115">Q83</f>
        <v>0</v>
      </c>
      <c r="S83" s="773"/>
      <c r="T83" s="848">
        <f t="shared" ref="T83" si="116">S83</f>
        <v>0</v>
      </c>
      <c r="U83" s="773"/>
      <c r="V83" s="848">
        <f t="shared" ref="V83" si="117">U83</f>
        <v>0</v>
      </c>
      <c r="W83" s="773"/>
      <c r="X83" s="848">
        <f t="shared" ref="X83" si="118">W83</f>
        <v>0</v>
      </c>
      <c r="Y83" s="773"/>
      <c r="Z83" s="848">
        <f t="shared" ref="Z83" si="119">Y83</f>
        <v>0</v>
      </c>
      <c r="AA83" s="773"/>
      <c r="AB83" s="848">
        <f t="shared" ref="AB83" si="120">AA83</f>
        <v>0</v>
      </c>
      <c r="AC83" s="772"/>
      <c r="AD83" s="848">
        <f t="shared" ref="AD83" si="121">AC83</f>
        <v>0</v>
      </c>
    </row>
    <row r="84" spans="1:30" ht="18" customHeight="1" x14ac:dyDescent="0.25">
      <c r="A84" s="770" t="s">
        <v>524</v>
      </c>
      <c r="B84" s="751" t="s">
        <v>516</v>
      </c>
      <c r="C84" s="771"/>
      <c r="D84" s="774"/>
      <c r="E84" s="835">
        <f t="shared" si="92"/>
        <v>0</v>
      </c>
      <c r="F84" s="1050"/>
      <c r="G84" s="772">
        <v>0</v>
      </c>
      <c r="H84" s="848">
        <f t="shared" si="93"/>
        <v>0</v>
      </c>
      <c r="I84" s="773"/>
      <c r="J84" s="848">
        <f t="shared" si="94"/>
        <v>0</v>
      </c>
      <c r="K84" s="773"/>
      <c r="L84" s="848">
        <f t="shared" si="94"/>
        <v>0</v>
      </c>
      <c r="M84" s="773"/>
      <c r="N84" s="848">
        <f t="shared" ref="N84" si="122">M84</f>
        <v>0</v>
      </c>
      <c r="O84" s="773"/>
      <c r="P84" s="848">
        <f t="shared" ref="P84" si="123">O84</f>
        <v>0</v>
      </c>
      <c r="Q84" s="773"/>
      <c r="R84" s="848">
        <f t="shared" ref="R84" si="124">Q84</f>
        <v>0</v>
      </c>
      <c r="S84" s="773"/>
      <c r="T84" s="848">
        <f t="shared" ref="T84" si="125">S84</f>
        <v>0</v>
      </c>
      <c r="U84" s="773"/>
      <c r="V84" s="848">
        <f t="shared" ref="V84" si="126">U84</f>
        <v>0</v>
      </c>
      <c r="W84" s="773"/>
      <c r="X84" s="848">
        <f t="shared" ref="X84" si="127">W84</f>
        <v>0</v>
      </c>
      <c r="Y84" s="773"/>
      <c r="Z84" s="848">
        <f t="shared" ref="Z84" si="128">Y84</f>
        <v>0</v>
      </c>
      <c r="AA84" s="773"/>
      <c r="AB84" s="848">
        <f t="shared" ref="AB84" si="129">AA84</f>
        <v>0</v>
      </c>
      <c r="AC84" s="772"/>
      <c r="AD84" s="848">
        <f t="shared" ref="AD84" si="130">AC84</f>
        <v>0</v>
      </c>
    </row>
    <row r="85" spans="1:30" x14ac:dyDescent="0.25">
      <c r="E85" s="719"/>
    </row>
    <row r="86" spans="1:30" x14ac:dyDescent="0.25">
      <c r="E86" s="719"/>
    </row>
    <row r="87" spans="1:30" x14ac:dyDescent="0.25">
      <c r="D87" s="724"/>
      <c r="G87" s="724"/>
      <c r="H87" s="724"/>
      <c r="I87" s="724"/>
      <c r="J87" s="724"/>
      <c r="K87" s="724"/>
      <c r="L87" s="724"/>
      <c r="M87" s="724"/>
      <c r="N87" s="724"/>
      <c r="O87" s="724"/>
      <c r="P87" s="724"/>
      <c r="Q87" s="724"/>
      <c r="R87" s="724"/>
      <c r="S87" s="724"/>
      <c r="T87" s="724"/>
      <c r="U87" s="724"/>
      <c r="V87" s="724"/>
      <c r="W87" s="724"/>
      <c r="X87" s="724"/>
      <c r="Y87" s="724"/>
      <c r="Z87" s="724"/>
      <c r="AA87" s="724"/>
      <c r="AC87" s="724"/>
      <c r="AD87" s="724"/>
    </row>
    <row r="88" spans="1:30" x14ac:dyDescent="0.25">
      <c r="D88" s="720"/>
      <c r="E88" s="719"/>
    </row>
    <row r="90" spans="1:30" x14ac:dyDescent="0.25">
      <c r="E90" s="718"/>
    </row>
  </sheetData>
  <mergeCells count="108">
    <mergeCell ref="F61:F84"/>
    <mergeCell ref="G8:H8"/>
    <mergeCell ref="A4:AD4"/>
    <mergeCell ref="D7:E7"/>
    <mergeCell ref="D8:E8"/>
    <mergeCell ref="D9:E9"/>
    <mergeCell ref="F6:F9"/>
    <mergeCell ref="A6:E6"/>
    <mergeCell ref="A21:C22"/>
    <mergeCell ref="A9:C9"/>
    <mergeCell ref="A8:C8"/>
    <mergeCell ref="A7:C7"/>
    <mergeCell ref="A10:C11"/>
    <mergeCell ref="D63:E63"/>
    <mergeCell ref="D67:E67"/>
    <mergeCell ref="D70:E70"/>
    <mergeCell ref="D73:E73"/>
    <mergeCell ref="D76:E76"/>
    <mergeCell ref="D49:E49"/>
    <mergeCell ref="D52:E52"/>
    <mergeCell ref="D55:E55"/>
    <mergeCell ref="D58:E58"/>
    <mergeCell ref="W9:X9"/>
    <mergeCell ref="Y9:Z9"/>
    <mergeCell ref="AA9:AB9"/>
    <mergeCell ref="AC9:AD9"/>
    <mergeCell ref="AC8:AD8"/>
    <mergeCell ref="AA8:AB8"/>
    <mergeCell ref="Y8:Z8"/>
    <mergeCell ref="W8:X8"/>
    <mergeCell ref="W7:X7"/>
    <mergeCell ref="Y7:Z7"/>
    <mergeCell ref="AA7:AB7"/>
    <mergeCell ref="AC7:AD7"/>
    <mergeCell ref="K9:L9"/>
    <mergeCell ref="M9:N9"/>
    <mergeCell ref="S8:T8"/>
    <mergeCell ref="U8:V8"/>
    <mergeCell ref="Q7:R7"/>
    <mergeCell ref="Q8:R8"/>
    <mergeCell ref="Q9:R9"/>
    <mergeCell ref="S7:T7"/>
    <mergeCell ref="U7:V7"/>
    <mergeCell ref="S9:T9"/>
    <mergeCell ref="U9:V9"/>
    <mergeCell ref="O7:P7"/>
    <mergeCell ref="O8:P8"/>
    <mergeCell ref="O9:P9"/>
    <mergeCell ref="D28:E28"/>
    <mergeCell ref="D31:E31"/>
    <mergeCell ref="D34:E34"/>
    <mergeCell ref="D37:E37"/>
    <mergeCell ref="D40:E40"/>
    <mergeCell ref="D43:E43"/>
    <mergeCell ref="D46:E46"/>
    <mergeCell ref="I9:J9"/>
    <mergeCell ref="G9:H9"/>
    <mergeCell ref="G7:H7"/>
    <mergeCell ref="I7:J7"/>
    <mergeCell ref="K7:L7"/>
    <mergeCell ref="I8:J8"/>
    <mergeCell ref="K8:L8"/>
    <mergeCell ref="M8:N8"/>
    <mergeCell ref="M7:N7"/>
    <mergeCell ref="A59:C60"/>
    <mergeCell ref="A29:A31"/>
    <mergeCell ref="A32:A34"/>
    <mergeCell ref="A35:A37"/>
    <mergeCell ref="A38:A40"/>
    <mergeCell ref="A41:A43"/>
    <mergeCell ref="A12:A14"/>
    <mergeCell ref="A15:A17"/>
    <mergeCell ref="A18:A20"/>
    <mergeCell ref="A23:A25"/>
    <mergeCell ref="A26:A28"/>
    <mergeCell ref="D14:E14"/>
    <mergeCell ref="D17:E17"/>
    <mergeCell ref="D20:E20"/>
    <mergeCell ref="F12:F20"/>
    <mergeCell ref="F23:F58"/>
    <mergeCell ref="D25:E25"/>
    <mergeCell ref="A61:A63"/>
    <mergeCell ref="A65:A67"/>
    <mergeCell ref="A68:A70"/>
    <mergeCell ref="A71:A73"/>
    <mergeCell ref="A74:A76"/>
    <mergeCell ref="A44:A46"/>
    <mergeCell ref="A47:A49"/>
    <mergeCell ref="A50:A52"/>
    <mergeCell ref="A53:A55"/>
    <mergeCell ref="A56:A58"/>
    <mergeCell ref="A1:D1"/>
    <mergeCell ref="A2:D2"/>
    <mergeCell ref="U6:V6"/>
    <mergeCell ref="W6:X6"/>
    <mergeCell ref="Y6:Z6"/>
    <mergeCell ref="AA6:AB6"/>
    <mergeCell ref="AC6:AD6"/>
    <mergeCell ref="G6:H6"/>
    <mergeCell ref="I6:J6"/>
    <mergeCell ref="K6:L6"/>
    <mergeCell ref="M6:N6"/>
    <mergeCell ref="O6:P6"/>
    <mergeCell ref="Q6:R6"/>
    <mergeCell ref="S6:T6"/>
    <mergeCell ref="A3:D3"/>
    <mergeCell ref="F1:N1"/>
    <mergeCell ref="F2:N2"/>
  </mergeCells>
  <pageMargins left="0.7" right="0.7" top="0.75" bottom="0.75" header="0.3" footer="0.3"/>
  <pageSetup paperSize="8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DMC-T1</vt:lpstr>
      <vt:lpstr>DMC-T2</vt:lpstr>
      <vt:lpstr>DMC-T3</vt:lpstr>
      <vt:lpstr>DMC-T4</vt:lpstr>
      <vt:lpstr>DMC-T5</vt:lpstr>
      <vt:lpstr>DMC-T6</vt:lpstr>
      <vt:lpstr>DMC-T05</vt:lpstr>
      <vt:lpstr>DMP-T05</vt:lpstr>
      <vt:lpstr>Sheet1</vt:lpstr>
      <vt:lpstr>SAN LUONG</vt:lpstr>
      <vt:lpstr>XUAT BC</vt:lpstr>
      <vt:lpstr>NGUỒN</vt:lpstr>
      <vt:lpstr>CĐG-NGUON</vt:lpstr>
      <vt:lpstr>đlbt-nguon</vt:lpstr>
      <vt:lpstr>TỔNG HỌP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BSGKG</cp:lastModifiedBy>
  <cp:lastPrinted>2019-12-31T05:14:33Z</cp:lastPrinted>
  <dcterms:created xsi:type="dcterms:W3CDTF">2018-04-02T10:42:25Z</dcterms:created>
  <dcterms:modified xsi:type="dcterms:W3CDTF">2020-02-04T08:20:29Z</dcterms:modified>
</cp:coreProperties>
</file>